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SHM\ORC\2022\10 - MURO DE ARRIMO\03 - ANÁLISE ALCINÓPOLIS\LICITANTES\"/>
    </mc:Choice>
  </mc:AlternateContent>
  <xr:revisionPtr revIDLastSave="0" documentId="13_ncr:1_{9509D209-7461-4E5B-9090-B0E8EC89BEB8}" xr6:coauthVersionLast="45" xr6:coauthVersionMax="45" xr10:uidLastSave="{00000000-0000-0000-0000-000000000000}"/>
  <workbookProtection workbookAlgorithmName="SHA-512" workbookHashValue="XQYTG+JhLlg7+hMtTZ78MLLGk2ArI9RI/k2ESGbLSrH47plp1fjU9TCCrdX+elMDsv8WIjBx8beY5kZKfjPlBg==" workbookSaltValue="jRH1TPa7X5Ifh5CF5bvIWA==" workbookSpinCount="100000" lockStructure="1"/>
  <bookViews>
    <workbookView xWindow="-120" yWindow="-120" windowWidth="29040" windowHeight="15840" xr2:uid="{00000000-000D-0000-FFFF-FFFF00000000}"/>
  </bookViews>
  <sheets>
    <sheet name="ORÇ.RESUMO" sheetId="2" r:id="rId1"/>
    <sheet name="PLANILHA" sheetId="1" r:id="rId2"/>
    <sheet name="COMPOS." sheetId="5" r:id="rId3"/>
    <sheet name="CRONOGRAMA" sheetId="3" r:id="rId4"/>
    <sheet name="MEM.CALC" sheetId="4" state="hidden" r:id="rId5"/>
    <sheet name="BDI" sheetId="6" state="hidden" r:id="rId6"/>
  </sheets>
  <externalReferences>
    <externalReference r:id="rId7"/>
    <externalReference r:id="rId8"/>
  </externalReferences>
  <definedNames>
    <definedName name="_xlnm.Print_Area" localSheetId="2">'COMPOS.'!$B$1:$H$83</definedName>
    <definedName name="_xlnm.Print_Area" localSheetId="3">CRONOGRAMA!$B$2:$I$28</definedName>
    <definedName name="_xlnm.Print_Area" localSheetId="4">MEM.CALC!$B$2:$C$142</definedName>
    <definedName name="_xlnm.Print_Area" localSheetId="0">ORÇ.RESUMO!$B$2:$E$20</definedName>
    <definedName name="_xlnm.Print_Area" localSheetId="1">PLANILHA!$B$1:$H$71</definedName>
    <definedName name="municipio">'[1]Municípios ISS'!$A$2:$A$80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5" l="1"/>
  <c r="H32" i="5"/>
  <c r="H23" i="5"/>
  <c r="H15" i="5"/>
  <c r="D21" i="6" l="1"/>
  <c r="D23" i="6" s="1"/>
  <c r="H63" i="1" l="1"/>
  <c r="H62" i="1"/>
  <c r="H55" i="1"/>
  <c r="H51" i="1"/>
  <c r="H50" i="1"/>
  <c r="J49" i="1"/>
  <c r="H49" i="1" s="1"/>
  <c r="J48" i="1"/>
  <c r="H48" i="1" s="1"/>
  <c r="H77" i="5" l="1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54" i="5"/>
  <c r="H53" i="5"/>
  <c r="H52" i="5"/>
  <c r="H51" i="5"/>
  <c r="H50" i="5"/>
  <c r="H41" i="5"/>
  <c r="H40" i="5"/>
  <c r="H39" i="5"/>
  <c r="H38" i="5"/>
  <c r="H29" i="5"/>
  <c r="H28" i="5"/>
  <c r="H22" i="5"/>
  <c r="H21" i="5"/>
  <c r="H20" i="5"/>
  <c r="H14" i="5"/>
  <c r="H13" i="5"/>
  <c r="H12" i="5"/>
  <c r="H11" i="5"/>
  <c r="H79" i="5" l="1"/>
  <c r="H57" i="5"/>
  <c r="C11" i="3"/>
  <c r="C13" i="3"/>
  <c r="C15" i="3"/>
  <c r="C17" i="3"/>
  <c r="C19" i="3"/>
  <c r="H45" i="1" l="1"/>
  <c r="H44" i="1"/>
  <c r="H43" i="1"/>
  <c r="H42" i="1"/>
  <c r="H41" i="1"/>
  <c r="H35" i="1"/>
  <c r="H34" i="1"/>
  <c r="H33" i="1"/>
  <c r="H32" i="1"/>
  <c r="H31" i="1"/>
  <c r="H27" i="1" l="1"/>
  <c r="H26" i="1"/>
  <c r="H25" i="1"/>
  <c r="H24" i="1"/>
  <c r="H20" i="1"/>
  <c r="H19" i="1"/>
  <c r="H18" i="1"/>
  <c r="H13" i="1"/>
  <c r="H10" i="1"/>
  <c r="H9" i="1"/>
  <c r="H8" i="1"/>
  <c r="J12" i="1"/>
  <c r="H12" i="1" s="1"/>
  <c r="J11" i="1"/>
  <c r="H11" i="1" s="1"/>
  <c r="H57" i="1" l="1"/>
  <c r="D12" i="2" s="1"/>
  <c r="F17" i="3" s="1"/>
  <c r="I18" i="3" l="1"/>
  <c r="H18" i="3"/>
  <c r="H65" i="1"/>
  <c r="D13" i="2" s="1"/>
  <c r="F19" i="3" s="1"/>
  <c r="H52" i="1"/>
  <c r="D11" i="2" s="1"/>
  <c r="F15" i="3" s="1"/>
  <c r="H37" i="1"/>
  <c r="D10" i="2" s="1"/>
  <c r="F13" i="3" s="1"/>
  <c r="I14" i="3" l="1"/>
  <c r="H14" i="3"/>
  <c r="I16" i="3"/>
  <c r="H16" i="3"/>
  <c r="H20" i="3"/>
  <c r="I20" i="3"/>
  <c r="H14" i="1"/>
  <c r="H67" i="1" l="1"/>
  <c r="D9" i="2"/>
  <c r="F11" i="3" l="1"/>
  <c r="D16" i="2"/>
  <c r="H12" i="3" l="1"/>
  <c r="H21" i="3" s="1"/>
  <c r="F21" i="3"/>
  <c r="G11" i="3" s="1"/>
  <c r="I12" i="3"/>
  <c r="I21" i="3" s="1"/>
  <c r="I23" i="3" l="1"/>
  <c r="H22" i="3"/>
  <c r="I22" i="3" s="1"/>
  <c r="H23" i="3"/>
  <c r="G15" i="3"/>
  <c r="G17" i="3"/>
  <c r="G19" i="3"/>
  <c r="G13" i="3"/>
  <c r="G23" i="3" l="1"/>
  <c r="I24" i="3"/>
  <c r="H24" i="3"/>
</calcChain>
</file>

<file path=xl/sharedStrings.xml><?xml version="1.0" encoding="utf-8"?>
<sst xmlns="http://schemas.openxmlformats.org/spreadsheetml/2006/main" count="536" uniqueCount="321">
  <si>
    <t>ITEM</t>
  </si>
  <si>
    <t>UNID.</t>
  </si>
  <si>
    <t>QUANTID.</t>
  </si>
  <si>
    <t>PREÇO UNIT.</t>
  </si>
  <si>
    <t>PREÇO TOTAL</t>
  </si>
  <si>
    <t>m3</t>
  </si>
  <si>
    <t>m2</t>
  </si>
  <si>
    <t xml:space="preserve">m </t>
  </si>
  <si>
    <t>TRELICA NERVURADA (ESPACADOR), ALTURA = 120,0 MM, DIAMETRO DOS BANZOS INFERIORES E SUPERIOR = 6,0 MM, DIAMETRO DA DIAGONAL = 4,2 MM</t>
  </si>
  <si>
    <t xml:space="preserve">CONCRETO FCK = 25MPA, TRAÇO 1:2,3:2,7 (EM MASSA SECA DE CIMENTO/ AREIA MÉDIA/ BRITA 1) - PREPARO MECÂNICO COM BETONEIRA 400 L. </t>
  </si>
  <si>
    <t>VALOR GLOBAL COM BDI  .......R$</t>
  </si>
  <si>
    <t>SINAPI / AGEHAB</t>
  </si>
  <si>
    <t>AGEHAB.0072</t>
  </si>
  <si>
    <t>AGEHAB.0070</t>
  </si>
  <si>
    <t>SUBTOTAL   01</t>
  </si>
  <si>
    <t>DISCRIMINAÇÃO DOS SERVIÇOS</t>
  </si>
  <si>
    <t xml:space="preserve">OBRA : </t>
  </si>
  <si>
    <t>LOCAL :</t>
  </si>
  <si>
    <t>CIDADE :</t>
  </si>
  <si>
    <t>BDI : 22,22 %</t>
  </si>
  <si>
    <t>LIMPEZA MANUAL DE VEGETAÇÃO EM TERRENO COM ENXADA.</t>
  </si>
  <si>
    <t>1.1</t>
  </si>
  <si>
    <t>1.2</t>
  </si>
  <si>
    <t>1.3</t>
  </si>
  <si>
    <t>1.4</t>
  </si>
  <si>
    <t>1.5</t>
  </si>
  <si>
    <t>1.6</t>
  </si>
  <si>
    <t>LOCACAO CONVENCIONAL DE OBRA, UTILIZANDO GABARITO DE TÁBUAS CORRIDAS PONTALETADAS A CADA 2,00M -  2 UTILIZAÇÕES.</t>
  </si>
  <si>
    <t>m</t>
  </si>
  <si>
    <t xml:space="preserve">EXECUÇÃO DE DEPÓSITO EM CANTEIRO DE OBRA EM CHAPA DE MADEIRA COMPENSADA, NÃO INCLUSO MOBILIÁRIO. </t>
  </si>
  <si>
    <t>INSTALAÇÃO/LIGAÇÃO PROVISÓRIA DE ÁGUA E ESGOTO</t>
  </si>
  <si>
    <t>INSTALAÇÃO/LIGAÇÃO PROVISÓRIA DE ENERGIA ELÉTRICA BAIXA TENSÃO</t>
  </si>
  <si>
    <t>unid.</t>
  </si>
  <si>
    <t>ADMINISTRAÇÃO LOCAL (ENGENHEIRO, MESTRE,ETC)</t>
  </si>
  <si>
    <t>GB</t>
  </si>
  <si>
    <t>02- FUNDAÇÕES, TRABALHOS EM TERRA E INFRAESTRUTURA</t>
  </si>
  <si>
    <t>COMP. 01</t>
  </si>
  <si>
    <t>2.1</t>
  </si>
  <si>
    <t>ESTACAS</t>
  </si>
  <si>
    <t>2.1.1</t>
  </si>
  <si>
    <t xml:space="preserve">ESTACA BROCA EM CONCRETO 25 Mpa DIÂMETRO 25 cm </t>
  </si>
  <si>
    <t>2.1.2</t>
  </si>
  <si>
    <t>2.1.3</t>
  </si>
  <si>
    <t xml:space="preserve">CORTE E DOBRA DE AÇO CA-50, DIÂMETRO DE 8,0 MM, UTILIZADO EM ESTRUTURAS DIVERSAS, EXCETO LAJES. </t>
  </si>
  <si>
    <t>kg</t>
  </si>
  <si>
    <t xml:space="preserve">CORTE E DOBRA DE AÇO CA-60, DIÂMETRO DE 5,0 MM, UTILIZADO EM ESTRUTURAS DIVERSAS, EXCETO LAJES. </t>
  </si>
  <si>
    <t>2.2</t>
  </si>
  <si>
    <t>TRABALHOS EM TERRA (ESCAVAÇÕES PARA EXECUÇÃO DOS ARRIMOS, COM REATERRO)</t>
  </si>
  <si>
    <t>2.2.1</t>
  </si>
  <si>
    <t>2.2.2</t>
  </si>
  <si>
    <t xml:space="preserve">ESCAVAÇÃO MECANIZADA DE VALA COM PROF. MAIOR QUE 1,5 M ATÉ 3,0 M (MÉDIA MONTANTE E JUSANTE/UMA COMPOSIÇÃO POR TRECHO),COM ESCAVADEIRA (1,2 M3),LARG. DE 1,5 M A 2,5 M, EM SOLO DE 1A CATEGORIA, LOCAIS COM BAIXO NÍVEL DE INTERFERÊNCIA. </t>
  </si>
  <si>
    <t>2.2.4</t>
  </si>
  <si>
    <t>2.2.3</t>
  </si>
  <si>
    <t xml:space="preserve">REATERRO MECANIZADO DE VALA COM RETROESCAVADEIRA (CAPACIDADE DA CAÇAMBA DA RETRO: 0,26 M³ / POTÊNCIA: 88 HP), LARGURA ATÉ 0,8 M, PROFUNDIDADE ATÉ 1,5 M, COM SOLO DE 1ª CATEGORIA EM LOCAIS COM BAIXO NÍVEL DE INTERFERÊNCIA. </t>
  </si>
  <si>
    <t xml:space="preserve">REATERRO MECANIZADO DE VALA COM RETROESCAVADEIRA (CAPACIDADE DA CAÇAMBA DA RETRO: 0,26 M³ / POTÊNCIA: 88 HP), LARGURA ATÉ 0,8 M, PROFUNDIDADE DE 1,5 A 3,0 M, COM SOLO DE 1ª CATEGORIA EM LOCAIS COM BAIXO NÍVEL DE INTERFERÊNCIA. </t>
  </si>
  <si>
    <t>2.3</t>
  </si>
  <si>
    <t>BALDRAMES</t>
  </si>
  <si>
    <t>2.3.1</t>
  </si>
  <si>
    <t>2.3.2</t>
  </si>
  <si>
    <t>2.3.3</t>
  </si>
  <si>
    <t>LANÇAMENTO COM USO DE BALDES, ADENSAMENTO E ACABAMENTO DE CONCRETO EM ESTRUTURAS.</t>
  </si>
  <si>
    <t>SUBTOTAL   02</t>
  </si>
  <si>
    <t>03- ESTRUTURA - PILARES, VIGAS DE RESPALDO E CINTAS</t>
  </si>
  <si>
    <t>2.3.4</t>
  </si>
  <si>
    <t>3.1</t>
  </si>
  <si>
    <t>PILARES</t>
  </si>
  <si>
    <t>3.1.1</t>
  </si>
  <si>
    <t xml:space="preserve">MONTAGEM E DESMONTAGEM DE FÔRMA DE PILARES RETANGULARES E ESTRUTURAS SIMILARES, PÉ-DIREITO SIMPLES, EM CHAPA DE MADEIRA COMPENSADA RESINADA, 6 UTILIZAÇÕES. </t>
  </si>
  <si>
    <t>3.1.2</t>
  </si>
  <si>
    <t>3.1.3</t>
  </si>
  <si>
    <t>3.1.4</t>
  </si>
  <si>
    <t>3.1.5</t>
  </si>
  <si>
    <t>3.2</t>
  </si>
  <si>
    <t>3.2.1</t>
  </si>
  <si>
    <t>3.2.2</t>
  </si>
  <si>
    <t>3.2.3</t>
  </si>
  <si>
    <t>3.2.4</t>
  </si>
  <si>
    <t>04- ALVENARIA EM BLOCOS ESTRUTURAIS</t>
  </si>
  <si>
    <t>4.1</t>
  </si>
  <si>
    <t>ALVENARIA DE BLOCOS DE CONCRETO ESTRUTURAL 14X19X39 CM, (ESPESSURA 14 CM), FBK = 4,5 MPA, PARA PAREDES COM ÁREA LÍQUIDA MENOR QUE 6M², SEM VÃOS, UTILIZANDO PALHETA.</t>
  </si>
  <si>
    <t>SUBTOTAL   03</t>
  </si>
  <si>
    <t>SUBTOTAL   04</t>
  </si>
  <si>
    <t>05 -  REVESTIMENTOS</t>
  </si>
  <si>
    <t>IMPERMEABILIZAÇÃO DE PAREDES COM ARGAMASSA DE CIMENTO E AREIA, COM ADITIVO IMPERMEABILIZANTE, E = 2CM.</t>
  </si>
  <si>
    <t xml:space="preserve">CHAPISCO APLICADO EM ALVENARIAS E ESTRUTURAS DE CONCRETO INTERNAS, COM COLHER DE PEDREIRO.  ARGAMASSA TRAÇO 1:3 COM PREPARO EM BETONEIRA 400L. </t>
  </si>
  <si>
    <t>5.1</t>
  </si>
  <si>
    <t>5.2</t>
  </si>
  <si>
    <t>SUBTOTAL   05</t>
  </si>
  <si>
    <t xml:space="preserve">ESCAVAÇÃO MECANIZADA DE VALA COM PROFUNDIDADE ATÉ 1,5 M (MÉDIA MONTANTE E JUSANTE/UMA COMPOSIÇÃO POR TRECHO), RETROESCAV. (0,26 M3), LARGURA DE 0,8 M A 1,5 M, EM SOLO DE 1A CATEGORIA, LOCAIS COM BAIXO NÍVEL DE INTERFERÊNCIA. </t>
  </si>
  <si>
    <t>2.3.5</t>
  </si>
  <si>
    <t>CINTA DE AMARRAÇÃO DE ALVENARIA MOLDADA IN LOCO COM UTILIZAÇÃO DE BLOCOS CANALETA.</t>
  </si>
  <si>
    <t>COMP. 02</t>
  </si>
  <si>
    <t>COMP. 03</t>
  </si>
  <si>
    <t>ALCINÓPOLIS (MS)</t>
  </si>
  <si>
    <t>VIGAS DE RESPALDO</t>
  </si>
  <si>
    <t>CONSTRUÇÃO DE 176,60 METROS DE MUROS DE ARRIMO NOS LOTES DAS QUADRAS 01-02-05</t>
  </si>
  <si>
    <t>PREPARO DE FUNDO DE VALA COM LARGURA MENOR QUE 1,5 M, COM CAMADA DE BRITA, LANÇAMENTO MANUAL.</t>
  </si>
  <si>
    <t>SINAPI</t>
  </si>
  <si>
    <t>BDI</t>
  </si>
  <si>
    <t>RESUMO DA PLANILHA</t>
  </si>
  <si>
    <t>DESCRIÇÃO</t>
  </si>
  <si>
    <t>TOTAL</t>
  </si>
  <si>
    <t>1</t>
  </si>
  <si>
    <t xml:space="preserve">SERVIÇOS PRELIMINARES E CANTEIRO </t>
  </si>
  <si>
    <t>2</t>
  </si>
  <si>
    <t xml:space="preserve"> FUNDAÇÕES, TRABALHOS EM TERRA E INFRAESTRUTURA</t>
  </si>
  <si>
    <t>3</t>
  </si>
  <si>
    <t>ESTRUTURA - PILARES, VIGAS DE RESPALDO E CINTAS</t>
  </si>
  <si>
    <t>4</t>
  </si>
  <si>
    <t>ALVENARIA EM BLOCOS ESTRUTURAIS</t>
  </si>
  <si>
    <t>5</t>
  </si>
  <si>
    <t>REVESTIMENTOS</t>
  </si>
  <si>
    <t>CUSTO TOTAL DA OBRA</t>
  </si>
  <si>
    <t xml:space="preserve"> </t>
  </si>
  <si>
    <t xml:space="preserve">CRONOGRAMA FÍSICO FINANCEIRO </t>
  </si>
  <si>
    <t>DISCRIMINAÇAO</t>
  </si>
  <si>
    <t>VALOR DO SERVIÇO</t>
  </si>
  <si>
    <t>%</t>
  </si>
  <si>
    <t>PERÍODO 60 DIAS</t>
  </si>
  <si>
    <t>30 DIAS</t>
  </si>
  <si>
    <t>60 DIAS</t>
  </si>
  <si>
    <t>TOTAL DO DESEMBOLSO MENSAL</t>
  </si>
  <si>
    <t>DESEMBOLSO ACUMULADO</t>
  </si>
  <si>
    <t>PERCENTUAL MENSAL</t>
  </si>
  <si>
    <t>PERCENTUAL ACUMULADO</t>
  </si>
  <si>
    <t xml:space="preserve">INFRAESTRUTURA -CONTRAPARTIDA FÍSICA </t>
  </si>
  <si>
    <t xml:space="preserve">MEMORIAL DE CÁLCULO- SERVIÇOS DE MUROS DE ARRIMO </t>
  </si>
  <si>
    <t>SERVIÇOS PRELIMINARES</t>
  </si>
  <si>
    <t>COMPRIMENTO TOTAL DOS MUROS DE ARRIMO = 176,60 m</t>
  </si>
  <si>
    <t xml:space="preserve">Considerando uma limpeza no entorno largura de 1,50 m </t>
  </si>
  <si>
    <t>Área de limpeza de terreno = 176,60X 1,50 = 264,90 m2</t>
  </si>
  <si>
    <t>LOCACAO CONVENCIONAL DE OBRA, UTILIZANDO GABARITO DE TÁBUAS CORRIDAS</t>
  </si>
  <si>
    <t>FUNDAÇÕES</t>
  </si>
  <si>
    <t>Conforme projeto de fundações dos arrimos , temos :</t>
  </si>
  <si>
    <t>CORTE E DOBRA DE AÇO CA-50, DIÂMETRO DE 8,0 MM</t>
  </si>
  <si>
    <t>VER TABELA DE AÇO - FOLHA 04/05</t>
  </si>
  <si>
    <t>Total aço CA 50  8,0 mm = 245,14 KG</t>
  </si>
  <si>
    <t>CORTE E DOBRA DE AÇO CA-60, DIÂMETRO DE 5,0 MM</t>
  </si>
  <si>
    <t>Total aço CA 60  5,0 mm = 46,25 KG</t>
  </si>
  <si>
    <t>ESCAVAÇÃO MECANIZADA DE VALA COM PROFUNDIDADE ATÉ 1,5 M</t>
  </si>
  <si>
    <t>Comprimento total dos muros de arrimo = 176,60 metros lineares</t>
  </si>
  <si>
    <t>Muros H = 1,00 m = 20,60 m - escavação até 1,50 metro c/ largura 1,00m  = 1,00 x 20,60 x 1,00 = 20,60 m3</t>
  </si>
  <si>
    <t>Muros H = 1,40 m = 10,00 m - escavação até 1,50 metro c/ largura 1,00m  = 1,40 x 10,0 x 1,00 = 14,00 m3</t>
  </si>
  <si>
    <t>Muros H = 1,60 m = 45,00 m - escavação até 1,50 metro c/ largura 1,00m  = 1,50 x 45,0 x 1,00 = 67,50 m3</t>
  </si>
  <si>
    <t>Muros H = 2,00 m = 10,00 m - escavação até 1,50 metro c/ largura 1,00m  = 1,50 x 10,0 x 1,00 = 15,00 m3</t>
  </si>
  <si>
    <t>Muros H VARIÁVEL 0,60 ~ 1,60 m (Trecho 3 ) = 22,50 m - escavação até 1,50 metro c/ largura 1,00m  = 2,50x0,60x1,00 + 4,00x0,80x1,00 + 4,00x1,00x1,00 + 4,00x1,20x1,00 + 4,00x1,40x1,00 + 4,00x1,50x1,00  = 25,10 m3</t>
  </si>
  <si>
    <t>Muros H VARIÁVEL 0,80 ~ 1,60 m (Trecho 9 ) = 10,00 m - escavação até 1,50 metro c/ largura 1,00m  = 5,00x0,80x1,00 + 5,00x1,50x1,00 = 11,50 m3</t>
  </si>
  <si>
    <t>Muros H VARIÁVEL 0,80 ~ 1,60 m (Trecho 10 ) = 22,50 m - escavação até 1,50 metro c/ largura 1,00m  =  6,50x0,80x1,00 + 4,00x1,00x1,00 + 4,00x1,20x1,00 + 4,00x1,40x1,00 + 4,00x1,50x1,00  = 24,40 m3</t>
  </si>
  <si>
    <t>ESCAVAÇÃO MECANIZADA DE VALA COM PROFUNDIDADE MAIOR QUE 1,5 M ATÉ 3,0 M</t>
  </si>
  <si>
    <t>Muros H = 2,00 m = 10,00 m - escavação entre 1,50 e 3,00  metros c/ largura 1,00m  = 0,50 x 10,0 x 1,00 = 5,00 m3</t>
  </si>
  <si>
    <t>Muros H VARIÁVEL 0,60 ~ 1,60 m (Trecho 3 )  - escavação entre 1,50 e 3,00  m  c/ largura 1,00m  = 4,00x0,10x1,00  = 0,40 m3</t>
  </si>
  <si>
    <t>Muros H VARIÁVEL 0,80 ~ 1,60 m (Trecho 9 ) =  escavação entre 1,50 e 3,00  m  c/ largura 1,00m  =  5,00x0,10x1,00 = 0,50 m3</t>
  </si>
  <si>
    <t>Muros H VARIÁVEL 0,80 ~ 1,60 m (Trecho 10 ) = -  escavação entre 1,50 e 3,00  m  c/ largura 1,00m  =   4,00x0,10x1,00  = 0,40 m3</t>
  </si>
  <si>
    <t>REATERRO MECANIZADO DE VALA COM PROFUNDIDADE ATÉ 1,5 M</t>
  </si>
  <si>
    <t>Muros H = 1,00 m = 20,60 m - reaterro até 1,50 metro c/ largura 0,84m  = 1,00 x 20,60 x 0,84 = 17,30 m3</t>
  </si>
  <si>
    <t>Muros H = 1,40 m = 10,00 m - reaterro até 1,50 metro c/ largura 0,84m  = 1,40 x 10,0 x 0,84 = 11,76 m3</t>
  </si>
  <si>
    <t>Muros H = 1,60 m = 45,00 m - reaterro até 1,50 metro c/ largura 0,84m  = 1,50 x 45,0 x 0,84 = 56,70 m3</t>
  </si>
  <si>
    <t>Muros H = 2,00 m = 10,00 m - reaterro até 1,50 metro c/ largura 0,84m  = 1,50 x 10,0 x 0,84 = 12,60 m3</t>
  </si>
  <si>
    <t>Muros H VARIÁVEL 0,60 ~ 1,60 m (Trecho 3 ) = 22,50 m - reaterro até 1,50 metro c/ largura 0,84 m  = 2,50x0,60x0,84 + 4,00x0,80x0,84 + 4,00x1,00x0,84 + 4,00x1,20x0,84 + 4,00x1,40x0,84 + 4,00x1,50x0,84  = 21,08 m3</t>
  </si>
  <si>
    <t>Muros H VARIÁVEL 0,80 ~ 1,60 m (Trecho 9 ) = 10,00 m - reaterro até 1,50 metro c/ largura 0,84m  = 5,00x0,80x0,84 + 5,00x1,50x0,84 = 9,66 m3</t>
  </si>
  <si>
    <t>Muros H VARIÁVEL 0,80 ~ 1,60 m (Trecho 10 ) = 22,50 m - reaterro até 1,50 metro c/ largura 0,84m  =  6,50x0,80x0,84 + 4,00x1,00x0,84 + 4,00x1,20x0,84 + 4,00x1,40x0,84 + 4,00x1,50x0,84  = 21,50 m3</t>
  </si>
  <si>
    <t>REATERRO MECANIZADO DE VALA COM PROFUNDIDADE MAIOR QUE 1,5 M ATÉ 3,0 M</t>
  </si>
  <si>
    <t>Muros H = 2,00 m = 10,00 m - reaterro entre 1,50 e 3,00  metros c/ largura 0,84m  = 0,50 x10,0 x 0,84 = 4,20 m3</t>
  </si>
  <si>
    <t>Muros H VARIÁVEL 0,60 ~ 1,60 m (Trecho 3 )  - reaterro entre 1,50 e 3,00  m  c/ largura 0,84m  = 4,00x0,10x0,84  = 0,34 m3</t>
  </si>
  <si>
    <t>Muros H VARIÁVEL 0,80 ~ 1,60 m (Trecho 9 ) =  reaterro entre 1,50 e 3,00  m  c/ largura 0,84m  =  5,00x0,10x0,84 = 0,42 m3</t>
  </si>
  <si>
    <t>Muros H VARIÁVEL 0,80 ~ 1,60 m (Trecho 10 ) = -  reaterro entre 1,50 e 3,00  m  c/ largura 0,84m  =   4,00x0,10x0,84  = 0,34 m3</t>
  </si>
  <si>
    <t>Largura do lastro de brita = 0,30 m</t>
  </si>
  <si>
    <t>Espessura da camada de brita = 0,05m</t>
  </si>
  <si>
    <t>Total de lastro = 176,60 x 0,30 x 0,05  =  2,65 m3</t>
  </si>
  <si>
    <t>TRELICA NERVURADA</t>
  </si>
  <si>
    <t>A treliça nervurada reforçada é concretada dentro do bloco canaleta , e é corrida em toda a extensão dos baldrames</t>
  </si>
  <si>
    <t>Comprimento total dos baldrames = 176,60 metros lineares</t>
  </si>
  <si>
    <t>CONCRETO FCK = 25MPA, TRAÇO 1:2,3:2,7</t>
  </si>
  <si>
    <t xml:space="preserve">TOTAL DE CANALETAS = 176,60 m </t>
  </si>
  <si>
    <t>Volume  de concreto por ml de canaleta = 0,0144 m3</t>
  </si>
  <si>
    <t>Volume total de concreto = 176,60x0,0144 = 2,54 m3</t>
  </si>
  <si>
    <t>MONTAGEM E DESMONTAGEM DE FÔRMA DE PILARES RETANGULARES E ESTRUTURAS SIMILARES</t>
  </si>
  <si>
    <t>A área de forma por metro linear dos pilares é de 0,60 m2</t>
  </si>
  <si>
    <t>VIGAS DE RESPALDO E INTERMEDIÁRIAS</t>
  </si>
  <si>
    <t>Comprimento total das vigas de respaldo :  176,60 metros lineares      + viga intermediária (Trecho 7) 10,00 metros lineares. Total = 186,60 metros lineares</t>
  </si>
  <si>
    <t>A treliça nervurada reforçada é concretada dentro do bloco canaleta , e é corrida em toda a extensão das vigas</t>
  </si>
  <si>
    <t>Comprimento total das vigas = 176,60+10,00 = 186,60 metros lineares</t>
  </si>
  <si>
    <t xml:space="preserve">TOTAL DE CANALETAS = 186,60 m </t>
  </si>
  <si>
    <t>Volume total de concreto = 186,60x0,0144 = 2,69 m3</t>
  </si>
  <si>
    <t>ALVENARIA DE BLOCOS DE CONCRETO ESTRUTURAL 14X19X39 CM, (ESPESSURA 14 CM), FBK = 4,5 MPA</t>
  </si>
  <si>
    <t>Muros H = 1,00 m = 20,60 m - alvenaria   = 1,00 x 20,60  = 20,60 m2</t>
  </si>
  <si>
    <t>Muros H = 1,40 m = 10,00 m - alvenaria   = 1,40 x 10,00  = 14,00 m2</t>
  </si>
  <si>
    <t>Muros H = 1,60 m = 45,00 m - alvenaria   = 1,60 x 45,00 = 72,00 m2</t>
  </si>
  <si>
    <t>Muros H = 2,00 m = 10,00 m - alvenaria   = 2,00 x 10,0 = 20,00 m2</t>
  </si>
  <si>
    <t>Muros H VARIÁVEL 0,60 ~ 1,60 m (Trecho 3 ) = 22,50 m - alvenaria   = 2,50x0,60 + 4,00x0,80 + 4,00x1,00 + 4,00x1,20 + 4,00x1,40 + 4,00x1,60  = 25,50 m2</t>
  </si>
  <si>
    <t>Muros H VARIÁVEL 0,80 ~ 1,60 m (Trecho 9 ) = 10,00 m - alvenaria   = 5,00x0,80 + 5,00x1,60 = 12,00 m2</t>
  </si>
  <si>
    <t>Muros H VARIÁVEL 0,80 ~ 1,60 m (Trecho 10 ) = 22,50 m - alvenaria   =  6,50x0,80 + 4,00x1,00 + 4,00x1,20 + 4,00x1,40 + 4,00x1,60 = 26,00 m2</t>
  </si>
  <si>
    <t>CHAPISCO</t>
  </si>
  <si>
    <t xml:space="preserve">COMPOSIÇÕES DE CUSTOS UNITÁRIOS </t>
  </si>
  <si>
    <t>REF :</t>
  </si>
  <si>
    <t>COMPOSIÇÃO - 01</t>
  </si>
  <si>
    <t>UNID :</t>
  </si>
  <si>
    <t>REF. SINAPI</t>
  </si>
  <si>
    <t>DISCRIMINAÇÃO</t>
  </si>
  <si>
    <t>QUANT.</t>
  </si>
  <si>
    <t>PREÇO      UNITÁRIO</t>
  </si>
  <si>
    <t>ENGENHEIRO CIVIL DE OBRA JUNIOR COM ENCARGOS COMPLEMENTARES</t>
  </si>
  <si>
    <t>H</t>
  </si>
  <si>
    <t>MESTRE DE OBRAS COM ENCARGOS COMPLEMENTARES</t>
  </si>
  <si>
    <t>ALMOXARIFE COM ENCARGOS COMPLEMENTARES</t>
  </si>
  <si>
    <t>VIGIA NOTURNO COM ENCARGOS COMPLEMENTARES</t>
  </si>
  <si>
    <t>VALOR GLOBAL DO SERVIÇO.... R$</t>
  </si>
  <si>
    <t>COMPOSIÇÃO - 02</t>
  </si>
  <si>
    <t>88309</t>
  </si>
  <si>
    <t>PEDREIRO COM ENCARGOS COMPLEMENTARES</t>
  </si>
  <si>
    <t>88316</t>
  </si>
  <si>
    <t>SERVENTE COM ENCARGOS COMPLEMENTARES</t>
  </si>
  <si>
    <t>CONCRETO FCK = 25MPA, TRAÇO 1:2,3:2,7 (EM MASSA SECA DE CIMENTO/ AREIA MÉDIA/ BRITA 1) - PREPARO MECÂNICO COM BETONEIRA 600 L</t>
  </si>
  <si>
    <t>M3</t>
  </si>
  <si>
    <t>COMPOSIÇÃO - 03</t>
  </si>
  <si>
    <t>COMPOSIÇÃO - 04</t>
  </si>
  <si>
    <t xml:space="preserve">TRELICA NERVURADA (ESPACADOR), ALTURA = 120,0 MM - m </t>
  </si>
  <si>
    <t>42407-INS</t>
  </si>
  <si>
    <t>M</t>
  </si>
  <si>
    <t>ARMADOR COM ENCARGOS COMPLEMENTARES</t>
  </si>
  <si>
    <t>CANALETA DE CONCRETO ESTRUTURAL 14 X 19 X 39 CM, FBK 4,5 MPA (NBR 6136)</t>
  </si>
  <si>
    <t>UN</t>
  </si>
  <si>
    <t>87294</t>
  </si>
  <si>
    <t>ARGAMASSA TRAÇO 1:2:9 (EM VOLUME DE CIMENTO, CAL E AREIA MÉDIA ÚMIDA) PARA EMBOÇO/MASSA ÚNICA/ASSENTAMENTO DE ALVENARIA DE VEDAÇÃO, PREPARO MECÂNICO COM BETONEIRA 600 L. AF_08/2019</t>
  </si>
  <si>
    <t>COMPOSIÇÃO - AGEHAB.0070</t>
  </si>
  <si>
    <t>1008-INS</t>
  </si>
  <si>
    <t>CABO DE COBRE, RIGIDO, CLASSE 2, ISOLACAO EM PVC/A, ANTICHAMA BWF-B, 1 CONDUTOR, 450/750 V, SECAO NOMINAL 6 MM2</t>
  </si>
  <si>
    <t>1062-INS</t>
  </si>
  <si>
    <t>CAIXA INTERNA/EXTERNA DE MEDICAO PARA 1 MEDIDOR TRIFASICO, COM VISOR, EM CHAPA DE ACO 18 USG (PADRAO DA CONCESSIONARIA LOCAL)</t>
  </si>
  <si>
    <t>7701-INS</t>
  </si>
  <si>
    <t>TUBO ACO GALVANIZADO COM COSTURA, CLASSE MEDIA, DN 2.1/2", E = *3,65* MM, PESO *6,51* KG/M (NBR 5580)</t>
  </si>
  <si>
    <t>ELETRICISTA COM ENCARGOS COMPLEMENTARES</t>
  </si>
  <si>
    <t>COMPOSIÇÃO - AGEHAB.0072</t>
  </si>
  <si>
    <t>370-INS</t>
  </si>
  <si>
    <t>AREIA MEDIA - POSTO JAZIDA/FORNECEDOR (RETIRADO NA JAZIDA, SEM TRANSPORTE)</t>
  </si>
  <si>
    <t>14439-INS</t>
  </si>
  <si>
    <t>PONTALETE ROLIÇO SEM TRATAMENTO, D = 8 A 11 CM, H = 6 M, EM EUCALIPTO OU EQUIVALENTE DA REGIAO - BRUTA (PARA ESCORAMENTO)</t>
  </si>
  <si>
    <t xml:space="preserve">M </t>
  </si>
  <si>
    <t>20247-INS</t>
  </si>
  <si>
    <t>PREGO DE ACO POLIDO COM CABECA 15 X 15 (1 1/4 X 13)</t>
  </si>
  <si>
    <t>KG</t>
  </si>
  <si>
    <t>6189-INS</t>
  </si>
  <si>
    <t>TABUA NAO APARELHADA *2,5 X 30* CM, EM MACARANDUBA, ANGELIM OU EQUIVALENTE DA REGIAO - BRUTA</t>
  </si>
  <si>
    <t>7258-INS</t>
  </si>
  <si>
    <t>TIJOLO CERAMICO MACICO COMUM *5 X 10 X 20* CM (L X A X C)</t>
  </si>
  <si>
    <t>10420-INS</t>
  </si>
  <si>
    <t>BACIA SANITARIA (VASO) CONVENCIONAL, DE LOUCA BRANCA, SIFAO APARENTE, SAIDA VERTICAL (SEM ASSENTO)</t>
  </si>
  <si>
    <t>34637-INS</t>
  </si>
  <si>
    <t>CAIXA D'AGUA EM POLIETILENO 500 LITROS, COM TAMPA</t>
  </si>
  <si>
    <t>1030-INS</t>
  </si>
  <si>
    <t>CAIXA DE DESCARGA DE PLASTICO EXTERNA, DE *9* L, PUXADOR FIO DE NYLON, NAO INCLUSO CANO, BOLSA, ENGATE</t>
  </si>
  <si>
    <t>9836-INS</t>
  </si>
  <si>
    <t>TUBO PVC  SERIE NORMAL, DN 100 MM, PARA ESGOTO  PREDIAL (NBR 5688)</t>
  </si>
  <si>
    <t>9868-INS</t>
  </si>
  <si>
    <t>TUBO PVC, SOLDAVEL, DN 25 MM, AGUA FRIA (NBR-5648)</t>
  </si>
  <si>
    <t>CARPINTEIRO DE FORMAS COM ENCARGOS COMPLEMENTARES</t>
  </si>
  <si>
    <t>ENCANADOR OU BOMBEIRO HIDRÁULICO COM ENCARGOS COMPLEMENTARES</t>
  </si>
  <si>
    <t>COMP. 04</t>
  </si>
  <si>
    <t xml:space="preserve"> CONSTRUÇÃO DE 176,60 METROS DE MUROS DE ARRIMO             NOS LOTES DAS QUADRAS 01-02-05</t>
  </si>
  <si>
    <t>ALCINÓPOLIS - MS</t>
  </si>
  <si>
    <t xml:space="preserve"> CONSTRUÇÃO DE 176,60 METROS DE MUROS DE ARRIMO    </t>
  </si>
  <si>
    <t xml:space="preserve">LOTEAMENTO RESIODENCIAL BOM RETIRO II  - RUA MARIA ALVES DA SILVA   -                           QUADRAS 01-02-05 </t>
  </si>
  <si>
    <t>BDI - NÃO DESONERADO</t>
  </si>
  <si>
    <t>Variável</t>
  </si>
  <si>
    <t>Componente</t>
  </si>
  <si>
    <t>1° Quartil (%)</t>
  </si>
  <si>
    <t>Taxa(%)</t>
  </si>
  <si>
    <t>3° Quartil (%)</t>
  </si>
  <si>
    <t>R</t>
  </si>
  <si>
    <t>RISCO</t>
  </si>
  <si>
    <t>S+G</t>
  </si>
  <si>
    <t>SEGURO+GARANTIA</t>
  </si>
  <si>
    <t>DF</t>
  </si>
  <si>
    <t>DESPESAS FINANCEIRAS</t>
  </si>
  <si>
    <t>AC</t>
  </si>
  <si>
    <t>ADMINISTRAÇÃO CENTRAL</t>
  </si>
  <si>
    <t>L</t>
  </si>
  <si>
    <t>LUCRO</t>
  </si>
  <si>
    <t>PIS</t>
  </si>
  <si>
    <t>COFINS</t>
  </si>
  <si>
    <t>ISSQN</t>
  </si>
  <si>
    <t>INSS (CPRB)</t>
  </si>
  <si>
    <t>I</t>
  </si>
  <si>
    <t>TRIBUTOS</t>
  </si>
  <si>
    <t>Benefícios e Despesas Indiretas (BDI)</t>
  </si>
  <si>
    <t>Acórdão 2622/2013</t>
  </si>
  <si>
    <t>Alcinópolis</t>
  </si>
  <si>
    <t>Brocas com profundidade de 2,00 m = 38 unidades</t>
  </si>
  <si>
    <t>Brocas com profundidade de 3,00 m = 53 unidades</t>
  </si>
  <si>
    <t>Comprimento total - brocas diâmetro de 25 cm = 38x2,00+ 53 x3,00   = 235,00 metros</t>
  </si>
  <si>
    <t>Muros H = 0,80 m = 6,00 m - escavação até 1,50 metro c/ largura 1,00m  = 0,80 x 6,00 x 1,00 =4,80 m3</t>
  </si>
  <si>
    <t>Muros H = 1,80 m = 30,00 m - escavação até 1,50 metro c/ largura 1,00m  = 1,50 x 30,0 x 1,00 = 45,00 m3</t>
  </si>
  <si>
    <t>Total escavação até 1,50 m = 4,80+20,60+14,00+67,50+45,00+15,00+25,10+11,50+24,4 = 227,90 m3</t>
  </si>
  <si>
    <t>Muros H = 1,80 m = 30,00 m - escavação entre 1,50 e 3,00  metros c/ largura 1,00m  = 0,30 x 30,0 x 1,00 = 9,00 m3</t>
  </si>
  <si>
    <t>Total escavação entre 1,50 e 3,00 m = 9,00+5,00+0,40+0,50+0,40 = 15,30 m3</t>
  </si>
  <si>
    <t>Muros H = 0,80 m = 6,00 m - reaterro até 1,50 metro c/ largura 0,84m  = 0,80 x 6,00 x 0,84 = 4,03 m3</t>
  </si>
  <si>
    <t>Muros H = 1,80 m = 30,00 m - reaterro até 1,50 metro c/ largura 0,84m  = 1,50 x 30,0 x 0,84 = 37,80 m3</t>
  </si>
  <si>
    <t>Total reaterro até 1,50 m = 4,03+17,30+11,76+56,70+37,80+12,60+21,08+9,66+21,50=  192,43 m3</t>
  </si>
  <si>
    <t>Total reaterro até 1,50 m considerando 30 % de empolamento = 192,43x1,30  = 250,16 m3</t>
  </si>
  <si>
    <t>Muros H = 1,80 m = 30,00 m - reaterro entre 1,50 e 3,00  metros c/ largura 0,84m  = 0,30 x30,0 x 0,84 = 7,56 m3</t>
  </si>
  <si>
    <t>Total reaterro entre 1,50 e 3,00 m = 7,56+4,20+0,34+0,42+0,34  =  12,86 m3</t>
  </si>
  <si>
    <t>Total reaterro entre 1,50 e 3,00  m considerando 30 % de empolamento = 12,86x 1,30  = 16,72m3</t>
  </si>
  <si>
    <t xml:space="preserve">Comprimento total dos pilares (ver tabela no projeto) = 129,20 metros </t>
  </si>
  <si>
    <t>Área total de formas pilares = 129,20x0,60 = 77,52 m2</t>
  </si>
  <si>
    <t>Tabela Folha 01/05 do projeto     Volume = 3,00 m3</t>
  </si>
  <si>
    <t>Ver tabela de aço no projeto . Total aço CA 60  5,0mm = 90,66 kg</t>
  </si>
  <si>
    <t>Ver tabela de aço no projeto . Total aço CA 50 8,0mm = 200,92 kg</t>
  </si>
  <si>
    <t>Muros H = 0,80 m = 6,00 m - alvenaria = 0,80 x 6,00  = 4,80 m2</t>
  </si>
  <si>
    <t>Muros H = 1,80 m = 30,00 m - alvenaria   = 1,80 x 30,0 = 54,00 m2</t>
  </si>
  <si>
    <t>ÁREA DOS MUROS = 248,90 m2  O chapisco vai ser executado nas duas faces.</t>
  </si>
  <si>
    <t>Área de chapisco = 248,90 x 2 = 497,80 m2</t>
  </si>
  <si>
    <t>A argamassa impermeabilizante será aplicada na face em contato com o aterro , área de 248,90 m2</t>
  </si>
  <si>
    <t>Desconto de baldrames e vigas = 186,60+176,60=363,20 metros lineares x 0,20m = 72,64 m2</t>
  </si>
  <si>
    <t>Área  de alvenaria = 4,80+20,60+14,00+72,00+54,00+20,00+25,50+12,00+26,00=  248,90 m2</t>
  </si>
  <si>
    <t>Área  total de alvenaria = 248,90-72,64=  176,26 m2</t>
  </si>
  <si>
    <t>01 - SERVIÇOS PRELIMINARES  E CANTEIRO DE OBRAS</t>
  </si>
  <si>
    <t>LOTEAMENTO RESIDENCIAL BOM RETIRO II  - RUA MARIA ALVES DA SILVA   - QUADRAS 01-02-05</t>
  </si>
  <si>
    <t xml:space="preserve">LOTEAMENTO RESIDENCIAL BOM RETIRO II  - RUA MARIA ALVES DA SILVA   - QUADRAS 01-02-05 </t>
  </si>
  <si>
    <t xml:space="preserve">LOTEAMENTO RESIDENCIAL BOM RETIRO II  - RUA MARIA ALVES DA SILVA   -                          QUADRAS 01-02-05 </t>
  </si>
  <si>
    <t>Data base :</t>
  </si>
  <si>
    <t>Sinapi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</si>
</sst>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General_)"/>
    <numFmt numFmtId="166" formatCode="0.000%"/>
    <numFmt numFmtId="167" formatCode="&quot;R$&quot;\ #,##0.00"/>
    <numFmt numFmtId="168" formatCode="_-* #,##0.00000_-;\-* #,##0.00000_-;_-* &quot;-&quot;??_-;_-@_-"/>
    <numFmt numFmtId="169" formatCode="_-* #,##0.000_-;\-* #,##0.00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name val="Courier New"/>
      <family val="3"/>
    </font>
    <font>
      <b/>
      <sz val="12"/>
      <color indexed="8"/>
      <name val="Tahoma"/>
      <family val="2"/>
    </font>
    <font>
      <b/>
      <sz val="11"/>
      <color indexed="8"/>
      <name val="Tahoma"/>
      <family val="2"/>
    </font>
    <font>
      <b/>
      <sz val="4"/>
      <name val="Tahoma"/>
      <family val="2"/>
    </font>
    <font>
      <b/>
      <sz val="11"/>
      <color indexed="8"/>
      <name val="Arial"/>
      <family val="2"/>
    </font>
    <font>
      <b/>
      <sz val="11"/>
      <color rgb="FF00B050"/>
      <name val="Arial"/>
      <family val="2"/>
    </font>
    <font>
      <sz val="4"/>
      <color indexed="8"/>
      <name val="Tahoma"/>
      <family val="2"/>
    </font>
    <font>
      <b/>
      <sz val="4"/>
      <color indexed="8"/>
      <name val="Arial"/>
      <family val="2"/>
    </font>
    <font>
      <sz val="4"/>
      <color indexed="8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2"/>
      <color indexed="8"/>
      <name val="Tahoma"/>
      <family val="2"/>
    </font>
    <font>
      <b/>
      <sz val="4"/>
      <name val="Arial"/>
      <family val="2"/>
    </font>
    <font>
      <sz val="9"/>
      <color theme="0" tint="-0.249977111117893"/>
      <name val="Tahoma"/>
      <family val="2"/>
    </font>
    <font>
      <b/>
      <sz val="28"/>
      <color indexed="8"/>
      <name val="Swis721 LtEx BT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lightGray">
        <bgColor theme="6" tint="0.59999389629810485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</cellStyleXfs>
  <cellXfs count="327">
    <xf numFmtId="0" fontId="0" fillId="0" borderId="0" xfId="0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43" fontId="6" fillId="0" borderId="1" xfId="1" applyFont="1" applyBorder="1"/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43" fontId="5" fillId="0" borderId="1" xfId="1" applyFont="1" applyBorder="1"/>
    <xf numFmtId="0" fontId="6" fillId="0" borderId="3" xfId="0" applyFont="1" applyBorder="1" applyAlignment="1">
      <alignment horizontal="center"/>
    </xf>
    <xf numFmtId="43" fontId="6" fillId="0" borderId="3" xfId="1" applyFont="1" applyBorder="1"/>
    <xf numFmtId="43" fontId="6" fillId="0" borderId="4" xfId="1" applyFont="1" applyBorder="1"/>
    <xf numFmtId="43" fontId="6" fillId="0" borderId="9" xfId="1" applyFont="1" applyBorder="1"/>
    <xf numFmtId="0" fontId="5" fillId="3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43" fontId="6" fillId="0" borderId="0" xfId="1" applyFont="1" applyFill="1" applyBorder="1"/>
    <xf numFmtId="43" fontId="0" fillId="0" borderId="0" xfId="0" applyNumberFormat="1"/>
    <xf numFmtId="0" fontId="2" fillId="0" borderId="0" xfId="0" applyFont="1" applyBorder="1" applyAlignment="1">
      <alignment horizontal="left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center" wrapText="1"/>
    </xf>
    <xf numFmtId="44" fontId="0" fillId="3" borderId="0" xfId="2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quotePrefix="1" applyFont="1" applyFill="1" applyBorder="1" applyAlignment="1">
      <alignment horizontal="center" vertical="center"/>
    </xf>
    <xf numFmtId="0" fontId="4" fillId="3" borderId="1" xfId="0" quotePrefix="1" applyFont="1" applyFill="1" applyBorder="1" applyAlignment="1">
      <alignment horizontal="left" vertical="center" wrapText="1"/>
    </xf>
    <xf numFmtId="0" fontId="2" fillId="3" borderId="0" xfId="0" quotePrefix="1" applyFont="1" applyFill="1" applyAlignment="1">
      <alignment horizontal="left" vertical="center"/>
    </xf>
    <xf numFmtId="44" fontId="2" fillId="3" borderId="0" xfId="2" applyFont="1" applyFill="1" applyAlignment="1">
      <alignment vertical="center"/>
    </xf>
    <xf numFmtId="0" fontId="2" fillId="3" borderId="0" xfId="0" quotePrefix="1" applyFont="1" applyFill="1" applyAlignment="1">
      <alignment horizontal="right" vertical="center"/>
    </xf>
    <xf numFmtId="0" fontId="0" fillId="4" borderId="2" xfId="0" applyFill="1" applyBorder="1" applyAlignment="1">
      <alignment vertical="center"/>
    </xf>
    <xf numFmtId="0" fontId="4" fillId="4" borderId="3" xfId="0" quotePrefix="1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right" vertical="center"/>
    </xf>
    <xf numFmtId="10" fontId="9" fillId="3" borderId="0" xfId="0" applyNumberFormat="1" applyFont="1" applyFill="1" applyBorder="1" applyAlignment="1">
      <alignment vertical="center"/>
    </xf>
    <xf numFmtId="10" fontId="9" fillId="3" borderId="25" xfId="0" applyNumberFormat="1" applyFont="1" applyFill="1" applyBorder="1" applyAlignment="1">
      <alignment vertical="center"/>
    </xf>
    <xf numFmtId="49" fontId="10" fillId="5" borderId="35" xfId="0" applyNumberFormat="1" applyFont="1" applyFill="1" applyBorder="1" applyAlignment="1" applyProtection="1">
      <alignment horizontal="center" vertical="center"/>
    </xf>
    <xf numFmtId="49" fontId="10" fillId="5" borderId="36" xfId="0" applyNumberFormat="1" applyFont="1" applyFill="1" applyBorder="1" applyAlignment="1" applyProtection="1">
      <alignment horizontal="center" vertical="center"/>
    </xf>
    <xf numFmtId="0" fontId="12" fillId="5" borderId="39" xfId="0" applyFont="1" applyFill="1" applyBorder="1" applyAlignment="1" applyProtection="1">
      <alignment horizontal="left" vertical="center"/>
    </xf>
    <xf numFmtId="0" fontId="12" fillId="5" borderId="40" xfId="0" applyFont="1" applyFill="1" applyBorder="1" applyAlignment="1">
      <alignment vertical="center"/>
    </xf>
    <xf numFmtId="0" fontId="12" fillId="5" borderId="12" xfId="0" applyFont="1" applyFill="1" applyBorder="1" applyAlignment="1">
      <alignment vertical="center"/>
    </xf>
    <xf numFmtId="167" fontId="9" fillId="5" borderId="41" xfId="0" applyNumberFormat="1" applyFont="1" applyFill="1" applyBorder="1" applyAlignment="1" applyProtection="1">
      <alignment vertical="center"/>
    </xf>
    <xf numFmtId="0" fontId="12" fillId="5" borderId="42" xfId="0" applyFont="1" applyFill="1" applyBorder="1" applyAlignment="1" applyProtection="1">
      <alignment horizontal="left" vertical="center"/>
    </xf>
    <xf numFmtId="0" fontId="12" fillId="5" borderId="17" xfId="0" applyFont="1" applyFill="1" applyBorder="1" applyAlignment="1">
      <alignment vertical="center"/>
    </xf>
    <xf numFmtId="167" fontId="12" fillId="5" borderId="43" xfId="0" applyNumberFormat="1" applyFont="1" applyFill="1" applyBorder="1" applyAlignment="1" applyProtection="1">
      <alignment vertical="center"/>
    </xf>
    <xf numFmtId="167" fontId="12" fillId="5" borderId="44" xfId="0" applyNumberFormat="1" applyFont="1" applyFill="1" applyBorder="1" applyAlignment="1" applyProtection="1">
      <alignment vertical="center"/>
    </xf>
    <xf numFmtId="0" fontId="12" fillId="5" borderId="45" xfId="0" applyFont="1" applyFill="1" applyBorder="1" applyAlignment="1" applyProtection="1">
      <alignment horizontal="left" vertical="center"/>
    </xf>
    <xf numFmtId="0" fontId="12" fillId="5" borderId="19" xfId="0" applyFont="1" applyFill="1" applyBorder="1" applyAlignment="1">
      <alignment vertical="center"/>
    </xf>
    <xf numFmtId="10" fontId="9" fillId="5" borderId="20" xfId="0" applyNumberFormat="1" applyFont="1" applyFill="1" applyBorder="1" applyAlignment="1" applyProtection="1">
      <alignment horizontal="right" vertical="center"/>
    </xf>
    <xf numFmtId="10" fontId="9" fillId="5" borderId="46" xfId="0" applyNumberFormat="1" applyFont="1" applyFill="1" applyBorder="1" applyAlignment="1" applyProtection="1">
      <alignment horizontal="right" vertical="center"/>
    </xf>
    <xf numFmtId="10" fontId="12" fillId="5" borderId="42" xfId="0" applyNumberFormat="1" applyFont="1" applyFill="1" applyBorder="1" applyAlignment="1" applyProtection="1">
      <alignment horizontal="left" vertical="center"/>
    </xf>
    <xf numFmtId="10" fontId="12" fillId="5" borderId="17" xfId="0" applyNumberFormat="1" applyFont="1" applyFill="1" applyBorder="1" applyAlignment="1">
      <alignment vertical="center"/>
    </xf>
    <xf numFmtId="10" fontId="12" fillId="5" borderId="43" xfId="0" applyNumberFormat="1" applyFont="1" applyFill="1" applyBorder="1" applyAlignment="1" applyProtection="1">
      <alignment horizontal="right" vertical="center"/>
    </xf>
    <xf numFmtId="10" fontId="12" fillId="5" borderId="44" xfId="0" applyNumberFormat="1" applyFont="1" applyFill="1" applyBorder="1" applyAlignment="1" applyProtection="1">
      <alignment horizontal="right" vertical="center"/>
    </xf>
    <xf numFmtId="0" fontId="0" fillId="0" borderId="39" xfId="0" applyBorder="1"/>
    <xf numFmtId="0" fontId="2" fillId="0" borderId="47" xfId="0" applyFont="1" applyBorder="1" applyAlignment="1">
      <alignment horizontal="center" wrapText="1"/>
    </xf>
    <xf numFmtId="0" fontId="0" fillId="0" borderId="48" xfId="0" applyBorder="1"/>
    <xf numFmtId="0" fontId="0" fillId="0" borderId="42" xfId="0" applyBorder="1"/>
    <xf numFmtId="0" fontId="2" fillId="0" borderId="5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2" fillId="0" borderId="1" xfId="4" applyFont="1" applyBorder="1" applyAlignment="1">
      <alignment horizontal="center" vertical="center"/>
    </xf>
    <xf numFmtId="0" fontId="12" fillId="0" borderId="1" xfId="4" applyFont="1" applyBorder="1" applyAlignment="1">
      <alignment horizontal="justify" vertical="justify" wrapText="1"/>
    </xf>
    <xf numFmtId="0" fontId="2" fillId="0" borderId="1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0" fillId="0" borderId="51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0" fillId="0" borderId="52" xfId="0" applyFont="1" applyBorder="1" applyAlignment="1">
      <alignment horizontal="left"/>
    </xf>
    <xf numFmtId="0" fontId="2" fillId="0" borderId="53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19" xfId="0" applyFont="1" applyBorder="1" applyAlignment="1">
      <alignment horizontal="center"/>
    </xf>
    <xf numFmtId="0" fontId="0" fillId="0" borderId="3" xfId="0" applyFont="1" applyBorder="1" applyAlignment="1">
      <alignment horizontal="left"/>
    </xf>
    <xf numFmtId="0" fontId="0" fillId="0" borderId="54" xfId="0" applyFont="1" applyBorder="1" applyAlignment="1">
      <alignment horizontal="left"/>
    </xf>
    <xf numFmtId="0" fontId="2" fillId="0" borderId="23" xfId="0" applyFont="1" applyBorder="1" applyAlignment="1">
      <alignment horizontal="center"/>
    </xf>
    <xf numFmtId="0" fontId="0" fillId="0" borderId="19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3" fillId="3" borderId="1" xfId="0" applyFont="1" applyFill="1" applyBorder="1" applyAlignment="1">
      <alignment horizontal="left"/>
    </xf>
    <xf numFmtId="0" fontId="13" fillId="0" borderId="1" xfId="0" applyFont="1" applyBorder="1" applyAlignment="1">
      <alignment horizontal="left" wrapText="1"/>
    </xf>
    <xf numFmtId="0" fontId="13" fillId="0" borderId="5" xfId="0" applyFont="1" applyBorder="1" applyAlignment="1">
      <alignment horizontal="left" wrapText="1"/>
    </xf>
    <xf numFmtId="0" fontId="2" fillId="0" borderId="19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 wrapText="1"/>
    </xf>
    <xf numFmtId="0" fontId="0" fillId="0" borderId="1" xfId="0" applyFont="1" applyBorder="1" applyAlignment="1">
      <alignment horizontal="left"/>
    </xf>
    <xf numFmtId="0" fontId="0" fillId="3" borderId="4" xfId="0" applyFont="1" applyFill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0" fontId="2" fillId="0" borderId="22" xfId="0" applyFont="1" applyBorder="1" applyAlignment="1">
      <alignment horizontal="center"/>
    </xf>
    <xf numFmtId="0" fontId="0" fillId="0" borderId="51" xfId="0" applyFont="1" applyBorder="1" applyAlignment="1">
      <alignment horizontal="left" wrapText="1"/>
    </xf>
    <xf numFmtId="0" fontId="0" fillId="0" borderId="5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14" fillId="0" borderId="21" xfId="0" applyFont="1" applyBorder="1" applyAlignment="1">
      <alignment horizontal="left"/>
    </xf>
    <xf numFmtId="0" fontId="2" fillId="0" borderId="54" xfId="0" applyFont="1" applyBorder="1" applyAlignment="1">
      <alignment horizontal="center"/>
    </xf>
    <xf numFmtId="0" fontId="9" fillId="0" borderId="1" xfId="4" applyFont="1" applyBorder="1" applyAlignment="1">
      <alignment horizontal="justify" vertical="justify" wrapText="1"/>
    </xf>
    <xf numFmtId="0" fontId="12" fillId="0" borderId="21" xfId="4" applyFont="1" applyBorder="1" applyAlignment="1">
      <alignment horizontal="center" vertical="center"/>
    </xf>
    <xf numFmtId="0" fontId="9" fillId="0" borderId="21" xfId="4" applyFont="1" applyBorder="1" applyAlignment="1">
      <alignment horizontal="justify" vertical="justify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12" fillId="0" borderId="0" xfId="4" applyFont="1" applyAlignment="1">
      <alignment horizontal="center" vertical="center"/>
    </xf>
    <xf numFmtId="0" fontId="12" fillId="0" borderId="0" xfId="4" applyFont="1" applyAlignment="1">
      <alignment horizontal="center" vertical="justify" wrapText="1"/>
    </xf>
    <xf numFmtId="0" fontId="4" fillId="0" borderId="23" xfId="0" applyFont="1" applyBorder="1" applyAlignment="1">
      <alignment horizontal="center"/>
    </xf>
    <xf numFmtId="0" fontId="2" fillId="0" borderId="23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 wrapText="1"/>
    </xf>
    <xf numFmtId="168" fontId="0" fillId="0" borderId="1" xfId="1" applyNumberFormat="1" applyFont="1" applyBorder="1" applyAlignment="1">
      <alignment horizontal="right" vertical="center"/>
    </xf>
    <xf numFmtId="43" fontId="0" fillId="0" borderId="1" xfId="1" applyFont="1" applyBorder="1" applyAlignment="1">
      <alignment horizontal="right" vertical="center"/>
    </xf>
    <xf numFmtId="43" fontId="2" fillId="0" borderId="57" xfId="0" applyNumberFormat="1" applyFont="1" applyBorder="1"/>
    <xf numFmtId="0" fontId="5" fillId="0" borderId="23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5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wrapText="1"/>
    </xf>
    <xf numFmtId="43" fontId="0" fillId="0" borderId="1" xfId="1" applyNumberFormat="1" applyFont="1" applyBorder="1" applyAlignment="1">
      <alignment horizontal="right" vertical="center"/>
    </xf>
    <xf numFmtId="169" fontId="0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center" wrapText="1"/>
    </xf>
    <xf numFmtId="43" fontId="0" fillId="0" borderId="1" xfId="1" applyNumberFormat="1" applyFont="1" applyBorder="1" applyAlignment="1">
      <alignment wrapText="1"/>
    </xf>
    <xf numFmtId="0" fontId="2" fillId="0" borderId="49" xfId="0" applyFont="1" applyBorder="1" applyAlignment="1">
      <alignment horizontal="center" wrapText="1"/>
    </xf>
    <xf numFmtId="0" fontId="17" fillId="0" borderId="7" xfId="0" applyFont="1" applyBorder="1" applyAlignment="1">
      <alignment horizontal="center"/>
    </xf>
    <xf numFmtId="0" fontId="18" fillId="7" borderId="6" xfId="0" applyFont="1" applyFill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center" vertical="center" wrapText="1"/>
    </xf>
    <xf numFmtId="0" fontId="18" fillId="7" borderId="57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19" fillId="0" borderId="59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19" fillId="0" borderId="25" xfId="0" applyFont="1" applyFill="1" applyBorder="1" applyAlignment="1" applyProtection="1">
      <alignment horizontal="center"/>
      <protection locked="0"/>
    </xf>
    <xf numFmtId="0" fontId="19" fillId="0" borderId="8" xfId="0" applyFont="1" applyFill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20" fillId="0" borderId="7" xfId="0" applyFont="1" applyBorder="1" applyAlignment="1">
      <alignment horizontal="right"/>
    </xf>
    <xf numFmtId="4" fontId="20" fillId="0" borderId="6" xfId="1" applyNumberFormat="1" applyFont="1" applyBorder="1" applyAlignment="1">
      <alignment horizontal="center"/>
    </xf>
    <xf numFmtId="4" fontId="21" fillId="0" borderId="60" xfId="1" applyNumberFormat="1" applyFont="1" applyBorder="1" applyAlignment="1" applyProtection="1">
      <alignment horizontal="center"/>
      <protection locked="0"/>
    </xf>
    <xf numFmtId="4" fontId="20" fillId="0" borderId="8" xfId="1" applyNumberFormat="1" applyFont="1" applyBorder="1" applyAlignment="1">
      <alignment horizontal="center"/>
    </xf>
    <xf numFmtId="0" fontId="22" fillId="0" borderId="59" xfId="0" applyFont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23" fillId="0" borderId="7" xfId="0" applyFont="1" applyBorder="1" applyAlignment="1">
      <alignment horizontal="center"/>
    </xf>
    <xf numFmtId="4" fontId="24" fillId="0" borderId="60" xfId="1" applyNumberFormat="1" applyFont="1" applyBorder="1" applyAlignment="1" applyProtection="1">
      <alignment horizontal="center"/>
      <protection locked="0"/>
    </xf>
    <xf numFmtId="4" fontId="23" fillId="0" borderId="36" xfId="1" applyNumberFormat="1" applyFont="1" applyBorder="1" applyAlignment="1">
      <alignment horizontal="center"/>
    </xf>
    <xf numFmtId="4" fontId="23" fillId="0" borderId="8" xfId="1" applyNumberFormat="1" applyFont="1" applyBorder="1" applyAlignment="1">
      <alignment horizontal="center"/>
    </xf>
    <xf numFmtId="4" fontId="20" fillId="0" borderId="61" xfId="1" applyNumberFormat="1" applyFont="1" applyBorder="1" applyAlignment="1">
      <alignment horizontal="center"/>
    </xf>
    <xf numFmtId="4" fontId="24" fillId="0" borderId="8" xfId="1" applyNumberFormat="1" applyFont="1" applyBorder="1" applyAlignment="1" applyProtection="1">
      <alignment horizontal="center"/>
      <protection locked="0"/>
    </xf>
    <xf numFmtId="0" fontId="23" fillId="0" borderId="28" xfId="0" applyFont="1" applyBorder="1" applyAlignment="1">
      <alignment horizontal="center"/>
    </xf>
    <xf numFmtId="4" fontId="24" fillId="0" borderId="60" xfId="1" applyNumberFormat="1" applyFont="1" applyBorder="1" applyProtection="1">
      <protection locked="0"/>
    </xf>
    <xf numFmtId="0" fontId="22" fillId="0" borderId="61" xfId="0" applyFont="1" applyBorder="1" applyAlignment="1"/>
    <xf numFmtId="0" fontId="0" fillId="0" borderId="62" xfId="0" applyFont="1" applyBorder="1" applyAlignment="1">
      <alignment horizontal="center"/>
    </xf>
    <xf numFmtId="0" fontId="25" fillId="0" borderId="28" xfId="0" applyFont="1" applyBorder="1" applyAlignment="1">
      <alignment horizontal="right"/>
    </xf>
    <xf numFmtId="4" fontId="25" fillId="0" borderId="62" xfId="1" applyNumberFormat="1" applyFont="1" applyBorder="1" applyAlignment="1">
      <alignment horizontal="center"/>
    </xf>
    <xf numFmtId="4" fontId="25" fillId="0" borderId="60" xfId="1" applyNumberFormat="1" applyFont="1" applyBorder="1" applyAlignment="1" applyProtection="1">
      <alignment horizontal="center"/>
      <protection locked="0"/>
    </xf>
    <xf numFmtId="4" fontId="25" fillId="0" borderId="61" xfId="1" applyNumberFormat="1" applyFont="1" applyBorder="1" applyAlignment="1">
      <alignment horizontal="center"/>
    </xf>
    <xf numFmtId="0" fontId="0" fillId="0" borderId="59" xfId="0" applyFont="1" applyBorder="1" applyAlignment="1">
      <alignment horizontal="center"/>
    </xf>
    <xf numFmtId="0" fontId="25" fillId="0" borderId="0" xfId="0" applyFont="1" applyBorder="1" applyAlignment="1">
      <alignment horizontal="right"/>
    </xf>
    <xf numFmtId="4" fontId="25" fillId="0" borderId="59" xfId="1" applyNumberFormat="1" applyFont="1" applyBorder="1" applyAlignment="1">
      <alignment horizontal="center"/>
    </xf>
    <xf numFmtId="4" fontId="25" fillId="0" borderId="63" xfId="1" applyNumberFormat="1" applyFont="1" applyBorder="1" applyAlignment="1" applyProtection="1">
      <alignment horizontal="center"/>
      <protection locked="0"/>
    </xf>
    <xf numFmtId="4" fontId="25" fillId="0" borderId="25" xfId="1" applyNumberFormat="1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20" fillId="0" borderId="33" xfId="0" applyFont="1" applyBorder="1" applyAlignment="1">
      <alignment horizontal="right"/>
    </xf>
    <xf numFmtId="4" fontId="20" fillId="0" borderId="24" xfId="1" applyNumberFormat="1" applyFont="1" applyBorder="1" applyAlignment="1">
      <alignment horizontal="center"/>
    </xf>
    <xf numFmtId="4" fontId="20" fillId="0" borderId="64" xfId="1" applyNumberFormat="1" applyFont="1" applyBorder="1" applyAlignment="1" applyProtection="1">
      <alignment horizontal="center"/>
      <protection locked="0"/>
    </xf>
    <xf numFmtId="4" fontId="20" fillId="0" borderId="36" xfId="1" applyNumberFormat="1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4" fillId="0" borderId="7" xfId="0" applyFont="1" applyBorder="1"/>
    <xf numFmtId="0" fontId="24" fillId="0" borderId="28" xfId="0" applyFont="1" applyBorder="1" applyAlignment="1">
      <alignment horizontal="center"/>
    </xf>
    <xf numFmtId="4" fontId="24" fillId="0" borderId="7" xfId="1" applyNumberFormat="1" applyFont="1" applyBorder="1"/>
    <xf numFmtId="4" fontId="24" fillId="0" borderId="28" xfId="1" applyNumberFormat="1" applyFont="1" applyBorder="1" applyAlignment="1"/>
    <xf numFmtId="0" fontId="20" fillId="0" borderId="6" xfId="0" applyFont="1" applyBorder="1" applyAlignment="1">
      <alignment horizontal="left"/>
    </xf>
    <xf numFmtId="0" fontId="20" fillId="0" borderId="7" xfId="0" applyFont="1" applyBorder="1" applyAlignment="1">
      <alignment horizontal="center"/>
    </xf>
    <xf numFmtId="4" fontId="26" fillId="0" borderId="57" xfId="1" applyNumberFormat="1" applyFont="1" applyBorder="1" applyAlignment="1">
      <alignment horizontal="center"/>
    </xf>
    <xf numFmtId="4" fontId="27" fillId="0" borderId="8" xfId="0" applyNumberFormat="1" applyFont="1" applyBorder="1" applyAlignment="1"/>
    <xf numFmtId="0" fontId="23" fillId="0" borderId="0" xfId="0" applyFont="1" applyBorder="1" applyAlignment="1">
      <alignment horizontal="center"/>
    </xf>
    <xf numFmtId="4" fontId="28" fillId="0" borderId="0" xfId="1" applyNumberFormat="1" applyFont="1" applyBorder="1"/>
    <xf numFmtId="4" fontId="22" fillId="0" borderId="0" xfId="0" applyNumberFormat="1" applyFont="1" applyAlignment="1"/>
    <xf numFmtId="43" fontId="27" fillId="0" borderId="0" xfId="1" quotePrefix="1" applyFont="1" applyBorder="1" applyAlignment="1">
      <alignment horizontal="center"/>
    </xf>
    <xf numFmtId="43" fontId="29" fillId="0" borderId="0" xfId="1" applyFont="1" applyBorder="1"/>
    <xf numFmtId="0" fontId="27" fillId="0" borderId="0" xfId="0" applyFont="1" applyAlignment="1">
      <alignment horizontal="center"/>
    </xf>
    <xf numFmtId="43" fontId="27" fillId="0" borderId="0" xfId="1" applyFont="1" applyBorder="1"/>
    <xf numFmtId="43" fontId="27" fillId="0" borderId="0" xfId="1" applyFont="1" applyBorder="1" applyAlignment="1"/>
    <xf numFmtId="0" fontId="27" fillId="0" borderId="0" xfId="0" applyFont="1"/>
    <xf numFmtId="43" fontId="27" fillId="0" borderId="0" xfId="1" applyFont="1"/>
    <xf numFmtId="43" fontId="27" fillId="0" borderId="0" xfId="1" applyFont="1" applyAlignment="1"/>
    <xf numFmtId="0" fontId="2" fillId="0" borderId="1" xfId="0" applyFont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center"/>
    </xf>
    <xf numFmtId="0" fontId="0" fillId="3" borderId="54" xfId="0" applyFont="1" applyFill="1" applyBorder="1" applyAlignment="1">
      <alignment horizontal="left"/>
    </xf>
    <xf numFmtId="0" fontId="0" fillId="0" borderId="0" xfId="0" applyBorder="1" applyAlignment="1"/>
    <xf numFmtId="0" fontId="14" fillId="0" borderId="1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21" xfId="0" applyBorder="1" applyProtection="1">
      <protection locked="0"/>
    </xf>
    <xf numFmtId="0" fontId="14" fillId="0" borderId="5" xfId="0" applyFont="1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0" fontId="9" fillId="8" borderId="38" xfId="3" applyNumberFormat="1" applyFont="1" applyFill="1" applyBorder="1" applyAlignment="1" applyProtection="1">
      <alignment horizontal="center" vertical="center"/>
      <protection locked="0"/>
    </xf>
    <xf numFmtId="164" fontId="9" fillId="9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8" xfId="0" applyBorder="1" applyProtection="1">
      <protection locked="0"/>
    </xf>
    <xf numFmtId="43" fontId="0" fillId="8" borderId="1" xfId="1" applyFont="1" applyFill="1" applyBorder="1" applyAlignment="1" applyProtection="1">
      <alignment horizontal="right" vertical="center"/>
      <protection locked="0"/>
    </xf>
    <xf numFmtId="43" fontId="6" fillId="8" borderId="1" xfId="1" applyFont="1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4" fillId="3" borderId="0" xfId="0" quotePrefix="1" applyFont="1" applyFill="1" applyBorder="1" applyAlignment="1" applyProtection="1">
      <alignment horizontal="center" vertical="center" wrapText="1"/>
      <protection locked="0"/>
    </xf>
    <xf numFmtId="164" fontId="4" fillId="3" borderId="0" xfId="0" quotePrefix="1" applyNumberFormat="1" applyFont="1" applyFill="1" applyBorder="1" applyAlignment="1" applyProtection="1">
      <alignment horizontal="left" vertical="center" wrapText="1"/>
      <protection locked="0"/>
    </xf>
    <xf numFmtId="44" fontId="0" fillId="3" borderId="0" xfId="2" applyFont="1" applyFill="1" applyBorder="1" applyAlignment="1" applyProtection="1">
      <alignment vertical="center"/>
      <protection locked="0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wrapText="1"/>
    </xf>
    <xf numFmtId="0" fontId="0" fillId="0" borderId="2" xfId="0" applyBorder="1"/>
    <xf numFmtId="0" fontId="0" fillId="0" borderId="3" xfId="0" applyBorder="1"/>
    <xf numFmtId="0" fontId="4" fillId="0" borderId="3" xfId="0" applyFont="1" applyBorder="1" applyAlignment="1">
      <alignment horizontal="right"/>
    </xf>
    <xf numFmtId="43" fontId="7" fillId="0" borderId="4" xfId="0" applyNumberFormat="1" applyFont="1" applyBorder="1"/>
    <xf numFmtId="0" fontId="6" fillId="0" borderId="0" xfId="0" applyFont="1" applyBorder="1" applyAlignment="1">
      <alignment horizontal="center"/>
    </xf>
    <xf numFmtId="0" fontId="0" fillId="0" borderId="54" xfId="0" applyBorder="1" applyAlignment="1">
      <alignment wrapText="1"/>
    </xf>
    <xf numFmtId="0" fontId="6" fillId="0" borderId="54" xfId="0" applyFont="1" applyBorder="1" applyAlignment="1">
      <alignment horizontal="center"/>
    </xf>
    <xf numFmtId="43" fontId="6" fillId="0" borderId="54" xfId="1" applyFont="1" applyBorder="1"/>
    <xf numFmtId="164" fontId="4" fillId="4" borderId="3" xfId="0" quotePrefix="1" applyNumberFormat="1" applyFont="1" applyFill="1" applyBorder="1" applyAlignment="1">
      <alignment horizontal="center" vertical="center" wrapText="1"/>
    </xf>
    <xf numFmtId="164" fontId="4" fillId="4" borderId="4" xfId="0" quotePrefix="1" applyNumberFormat="1" applyFont="1" applyFill="1" applyBorder="1" applyAlignment="1">
      <alignment horizontal="center" vertical="center" wrapText="1"/>
    </xf>
    <xf numFmtId="44" fontId="4" fillId="3" borderId="1" xfId="2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horizontal="left" wrapText="1"/>
      <protection locked="0"/>
    </xf>
    <xf numFmtId="0" fontId="2" fillId="0" borderId="12" xfId="0" applyFont="1" applyBorder="1" applyAlignment="1" applyProtection="1">
      <alignment horizontal="left" wrapText="1"/>
      <protection locked="0"/>
    </xf>
    <xf numFmtId="0" fontId="2" fillId="0" borderId="13" xfId="0" applyFont="1" applyBorder="1" applyAlignment="1" applyProtection="1">
      <alignment horizontal="left" wrapText="1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2" fillId="0" borderId="11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2" fillId="0" borderId="56" xfId="0" applyFont="1" applyBorder="1" applyAlignment="1">
      <alignment horizontal="left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14" fillId="0" borderId="6" xfId="0" applyFont="1" applyBorder="1" applyAlignment="1" applyProtection="1">
      <alignment horizontal="center"/>
      <protection locked="0"/>
    </xf>
    <xf numFmtId="0" fontId="14" fillId="0" borderId="8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center"/>
      <protection locked="0"/>
    </xf>
    <xf numFmtId="0" fontId="15" fillId="0" borderId="8" xfId="0" applyFont="1" applyBorder="1" applyAlignment="1" applyProtection="1">
      <alignment horizontal="center"/>
      <protection locked="0"/>
    </xf>
    <xf numFmtId="0" fontId="12" fillId="6" borderId="21" xfId="0" applyFont="1" applyFill="1" applyBorder="1" applyAlignment="1">
      <alignment horizontal="center" vertical="center"/>
    </xf>
    <xf numFmtId="0" fontId="12" fillId="6" borderId="35" xfId="0" applyFont="1" applyFill="1" applyBorder="1" applyAlignment="1">
      <alignment horizontal="center" vertical="center"/>
    </xf>
    <xf numFmtId="10" fontId="12" fillId="5" borderId="21" xfId="0" applyNumberFormat="1" applyFont="1" applyFill="1" applyBorder="1" applyAlignment="1">
      <alignment horizontal="center" vertical="center"/>
    </xf>
    <xf numFmtId="10" fontId="12" fillId="5" borderId="35" xfId="0" applyNumberFormat="1" applyFont="1" applyFill="1" applyBorder="1" applyAlignment="1">
      <alignment horizontal="center" vertical="center"/>
    </xf>
    <xf numFmtId="7" fontId="12" fillId="5" borderId="30" xfId="0" applyNumberFormat="1" applyFont="1" applyFill="1" applyBorder="1" applyAlignment="1" applyProtection="1">
      <alignment horizontal="right" vertical="center"/>
    </xf>
    <xf numFmtId="7" fontId="12" fillId="5" borderId="35" xfId="0" applyNumberFormat="1" applyFont="1" applyFill="1" applyBorder="1" applyAlignment="1" applyProtection="1">
      <alignment horizontal="right" vertical="center"/>
    </xf>
    <xf numFmtId="0" fontId="12" fillId="6" borderId="30" xfId="0" applyFont="1" applyFill="1" applyBorder="1" applyAlignment="1">
      <alignment horizontal="center" vertical="center"/>
    </xf>
    <xf numFmtId="0" fontId="12" fillId="0" borderId="14" xfId="0" applyFont="1" applyFill="1" applyBorder="1" applyAlignment="1" applyProtection="1">
      <alignment horizontal="center" vertical="center"/>
    </xf>
    <xf numFmtId="165" fontId="12" fillId="0" borderId="19" xfId="0" applyNumberFormat="1" applyFont="1" applyBorder="1" applyAlignment="1" applyProtection="1">
      <alignment horizontal="left" vertical="center" wrapText="1"/>
    </xf>
    <xf numFmtId="165" fontId="12" fillId="0" borderId="3" xfId="0" applyNumberFormat="1" applyFont="1" applyBorder="1" applyAlignment="1" applyProtection="1">
      <alignment horizontal="left" vertical="center" wrapText="1"/>
    </xf>
    <xf numFmtId="39" fontId="12" fillId="0" borderId="23" xfId="0" applyNumberFormat="1" applyFont="1" applyFill="1" applyBorder="1" applyAlignment="1" applyProtection="1">
      <alignment horizontal="right" vertical="center" wrapText="1"/>
    </xf>
    <xf numFmtId="39" fontId="12" fillId="0" borderId="1" xfId="0" applyNumberFormat="1" applyFont="1" applyFill="1" applyBorder="1" applyAlignment="1" applyProtection="1">
      <alignment horizontal="right" vertical="center" wrapText="1"/>
    </xf>
    <xf numFmtId="166" fontId="12" fillId="0" borderId="5" xfId="0" applyNumberFormat="1" applyFont="1" applyBorder="1" applyAlignment="1" applyProtection="1">
      <alignment horizontal="center" vertical="center"/>
    </xf>
    <xf numFmtId="166" fontId="12" fillId="0" borderId="23" xfId="0" applyNumberFormat="1" applyFont="1" applyBorder="1" applyAlignment="1" applyProtection="1">
      <alignment horizontal="center" vertical="center"/>
    </xf>
    <xf numFmtId="0" fontId="12" fillId="0" borderId="37" xfId="0" applyFont="1" applyFill="1" applyBorder="1" applyAlignment="1" applyProtection="1">
      <alignment horizontal="center" vertical="center"/>
    </xf>
    <xf numFmtId="166" fontId="12" fillId="0" borderId="21" xfId="0" applyNumberFormat="1" applyFont="1" applyBorder="1" applyAlignment="1" applyProtection="1">
      <alignment horizontal="center" vertical="center"/>
    </xf>
    <xf numFmtId="0" fontId="2" fillId="0" borderId="58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 wrapText="1"/>
      <protection locked="0"/>
    </xf>
    <xf numFmtId="0" fontId="2" fillId="0" borderId="12" xfId="0" applyFont="1" applyBorder="1" applyAlignment="1" applyProtection="1">
      <alignment horizontal="center" wrapText="1"/>
      <protection locked="0"/>
    </xf>
    <xf numFmtId="0" fontId="2" fillId="0" borderId="13" xfId="0" applyFont="1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center"/>
      <protection locked="0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10" fillId="5" borderId="26" xfId="0" applyFont="1" applyFill="1" applyBorder="1" applyAlignment="1" applyProtection="1">
      <alignment horizontal="center" vertical="center"/>
    </xf>
    <xf numFmtId="0" fontId="10" fillId="5" borderId="31" xfId="0" applyFont="1" applyFill="1" applyBorder="1" applyAlignment="1" applyProtection="1">
      <alignment horizontal="center" vertical="center"/>
    </xf>
    <xf numFmtId="0" fontId="10" fillId="5" borderId="27" xfId="0" quotePrefix="1" applyFont="1" applyFill="1" applyBorder="1" applyAlignment="1" applyProtection="1">
      <alignment horizontal="center" vertical="center"/>
    </xf>
    <xf numFmtId="0" fontId="10" fillId="5" borderId="28" xfId="0" quotePrefix="1" applyFont="1" applyFill="1" applyBorder="1" applyAlignment="1" applyProtection="1">
      <alignment horizontal="center" vertical="center"/>
    </xf>
    <xf numFmtId="0" fontId="10" fillId="5" borderId="29" xfId="0" quotePrefix="1" applyFont="1" applyFill="1" applyBorder="1" applyAlignment="1" applyProtection="1">
      <alignment horizontal="center" vertical="center"/>
    </xf>
    <xf numFmtId="0" fontId="10" fillId="5" borderId="32" xfId="0" quotePrefix="1" applyFont="1" applyFill="1" applyBorder="1" applyAlignment="1" applyProtection="1">
      <alignment horizontal="center" vertical="center"/>
    </xf>
    <xf numFmtId="0" fontId="10" fillId="5" borderId="33" xfId="0" quotePrefix="1" applyFont="1" applyFill="1" applyBorder="1" applyAlignment="1" applyProtection="1">
      <alignment horizontal="center" vertical="center"/>
    </xf>
    <xf numFmtId="0" fontId="10" fillId="5" borderId="34" xfId="0" quotePrefix="1" applyFont="1" applyFill="1" applyBorder="1" applyAlignment="1" applyProtection="1">
      <alignment horizontal="center" vertical="center"/>
    </xf>
    <xf numFmtId="0" fontId="10" fillId="5" borderId="30" xfId="0" applyFont="1" applyFill="1" applyBorder="1" applyAlignment="1" applyProtection="1">
      <alignment horizontal="center" vertical="center" wrapText="1"/>
    </xf>
    <xf numFmtId="0" fontId="10" fillId="5" borderId="35" xfId="0" applyFont="1" applyFill="1" applyBorder="1" applyAlignment="1" applyProtection="1">
      <alignment horizontal="center" vertical="center" wrapText="1"/>
    </xf>
    <xf numFmtId="10" fontId="10" fillId="5" borderId="30" xfId="0" applyNumberFormat="1" applyFont="1" applyFill="1" applyBorder="1" applyAlignment="1" applyProtection="1">
      <alignment horizontal="center" vertical="center"/>
    </xf>
    <xf numFmtId="10" fontId="10" fillId="5" borderId="35" xfId="0" applyNumberFormat="1" applyFont="1" applyFill="1" applyBorder="1" applyAlignment="1" applyProtection="1">
      <alignment horizontal="center" vertical="center"/>
    </xf>
    <xf numFmtId="10" fontId="11" fillId="5" borderId="11" xfId="0" applyNumberFormat="1" applyFont="1" applyFill="1" applyBorder="1" applyAlignment="1" applyProtection="1">
      <alignment horizontal="center" vertical="center"/>
    </xf>
    <xf numFmtId="10" fontId="11" fillId="5" borderId="13" xfId="0" applyNumberFormat="1" applyFont="1" applyFill="1" applyBorder="1" applyAlignment="1" applyProtection="1">
      <alignment horizontal="center" vertical="center"/>
    </xf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2" fillId="0" borderId="53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51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0" fillId="7" borderId="6" xfId="0" applyFont="1" applyFill="1" applyBorder="1" applyAlignment="1">
      <alignment horizontal="center" vertical="center"/>
    </xf>
    <xf numFmtId="0" fontId="30" fillId="7" borderId="7" xfId="0" applyFont="1" applyFill="1" applyBorder="1" applyAlignment="1">
      <alignment horizontal="center" vertical="center"/>
    </xf>
    <xf numFmtId="0" fontId="30" fillId="7" borderId="8" xfId="0" applyFont="1" applyFill="1" applyBorder="1" applyAlignment="1">
      <alignment horizontal="center" vertical="center"/>
    </xf>
  </cellXfs>
  <cellStyles count="5">
    <cellStyle name="Moeda" xfId="2" builtinId="4"/>
    <cellStyle name="Normal" xfId="0" builtinId="0"/>
    <cellStyle name="Normal 3" xfId="4" xr:uid="{00000000-0005-0000-0000-000002000000}"/>
    <cellStyle name="Porcentagem" xfId="3" builtinId="5"/>
    <cellStyle name="Vírgula" xfId="1" builtinId="3"/>
  </cellStyles>
  <dxfs count="10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100315</xdr:colOff>
      <xdr:row>24</xdr:row>
      <xdr:rowOff>25115</xdr:rowOff>
    </xdr:from>
    <xdr:to>
      <xdr:col>2</xdr:col>
      <xdr:colOff>490390</xdr:colOff>
      <xdr:row>26</xdr:row>
      <xdr:rowOff>152115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E1819F15-270C-4E8B-8D19-70CDA50F635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t="-27000"/>
        <a:stretch>
          <a:fillRect/>
        </a:stretch>
      </xdr:blipFill>
      <xdr:spPr bwMode="auto">
        <a:xfrm>
          <a:off x="1252840" y="4606640"/>
          <a:ext cx="3600000" cy="5080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DI%20-%20Desonerado%20-%20Ac&#243;rd&#227;o%202622-2013%20Constru&#231;&#227;o%20de%20Edif&#237;cios%20-alterado-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.%20Obras%20-%20por%20cidades/FIGUEIR&#195;O/LOTEAMENTO%20FIGUEIRA%20I%20(25%20UH)/DOCUMENTA&#199;&#195;O%20DURANTE%20A%20OBRA/2022-02-09%20-%20docs%20prefeitura%20muro%20de%20arrimo/ARRIMOS.PROPOSTA%20MAIO.2022/COMPOS.MA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ruçao de Edifícios SEM DES"/>
      <sheetName val="Const. de Edifícios DESONERADO"/>
      <sheetName val="Mat e Equip"/>
      <sheetName val="Mat. e Equip. DESONERADO"/>
      <sheetName val="Municípios ISS"/>
    </sheetNames>
    <sheetDataSet>
      <sheetData sheetId="0"/>
      <sheetData sheetId="1"/>
      <sheetData sheetId="2"/>
      <sheetData sheetId="3"/>
      <sheetData sheetId="4">
        <row r="2">
          <cell r="A2" t="str">
            <v>Água Clara</v>
          </cell>
        </row>
        <row r="3">
          <cell r="A3" t="str">
            <v>Alcinópolis</v>
          </cell>
        </row>
        <row r="4">
          <cell r="A4" t="str">
            <v>Amambai</v>
          </cell>
        </row>
        <row r="5">
          <cell r="A5" t="str">
            <v>Anastácio</v>
          </cell>
        </row>
        <row r="6">
          <cell r="A6" t="str">
            <v>Anaurilândia</v>
          </cell>
        </row>
        <row r="7">
          <cell r="A7" t="str">
            <v>Angélica</v>
          </cell>
        </row>
        <row r="8">
          <cell r="A8" t="str">
            <v>Antonio João</v>
          </cell>
        </row>
        <row r="9">
          <cell r="A9" t="str">
            <v>Aparecida do Taboado</v>
          </cell>
        </row>
        <row r="10">
          <cell r="A10" t="str">
            <v>Aquidauana</v>
          </cell>
        </row>
        <row r="11">
          <cell r="A11" t="str">
            <v>Aral Moreira</v>
          </cell>
        </row>
        <row r="12">
          <cell r="A12" t="str">
            <v>Bandeirantes</v>
          </cell>
        </row>
        <row r="13">
          <cell r="A13" t="str">
            <v>Bataguassu</v>
          </cell>
        </row>
        <row r="14">
          <cell r="A14" t="str">
            <v>Batayporã</v>
          </cell>
        </row>
        <row r="15">
          <cell r="A15" t="str">
            <v>Bela Vista</v>
          </cell>
        </row>
        <row r="16">
          <cell r="A16" t="str">
            <v>Bodoquena</v>
          </cell>
        </row>
        <row r="17">
          <cell r="A17" t="str">
            <v>Bonito</v>
          </cell>
        </row>
        <row r="18">
          <cell r="A18" t="str">
            <v>Brasilândia</v>
          </cell>
        </row>
        <row r="19">
          <cell r="A19" t="str">
            <v>Caarapó</v>
          </cell>
        </row>
        <row r="20">
          <cell r="A20" t="str">
            <v>Camapuã</v>
          </cell>
        </row>
        <row r="21">
          <cell r="A21" t="str">
            <v>Campo Grande</v>
          </cell>
        </row>
        <row r="22">
          <cell r="A22" t="str">
            <v>Caracol</v>
          </cell>
        </row>
        <row r="23">
          <cell r="A23" t="str">
            <v>Cassilândia</v>
          </cell>
        </row>
        <row r="24">
          <cell r="A24" t="str">
            <v>Chapadão do Sul</v>
          </cell>
        </row>
        <row r="25">
          <cell r="A25" t="str">
            <v>Corguinho</v>
          </cell>
        </row>
        <row r="26">
          <cell r="A26" t="str">
            <v>Coronel Sapucaia</v>
          </cell>
        </row>
        <row r="27">
          <cell r="A27" t="str">
            <v>Corumbá</v>
          </cell>
        </row>
        <row r="28">
          <cell r="A28" t="str">
            <v>Costa Rica</v>
          </cell>
        </row>
        <row r="29">
          <cell r="A29" t="str">
            <v>Coxim</v>
          </cell>
        </row>
        <row r="30">
          <cell r="A30" t="str">
            <v>Deodápolis</v>
          </cell>
        </row>
        <row r="31">
          <cell r="A31" t="str">
            <v>Dois Irmãos do Buriti</v>
          </cell>
        </row>
        <row r="32">
          <cell r="A32" t="str">
            <v>Douradina</v>
          </cell>
        </row>
        <row r="33">
          <cell r="A33" t="str">
            <v>Dourados</v>
          </cell>
        </row>
        <row r="34">
          <cell r="A34" t="str">
            <v>Eldorado</v>
          </cell>
        </row>
        <row r="35">
          <cell r="A35" t="str">
            <v>Fátima do Sul</v>
          </cell>
        </row>
        <row r="36">
          <cell r="A36" t="str">
            <v>Figueirão</v>
          </cell>
        </row>
        <row r="37">
          <cell r="A37" t="str">
            <v>Glória de Dourados</v>
          </cell>
        </row>
        <row r="38">
          <cell r="A38" t="str">
            <v>Guia Lopes da Laguna</v>
          </cell>
        </row>
        <row r="39">
          <cell r="A39" t="str">
            <v>Iguatemi</v>
          </cell>
        </row>
        <row r="40">
          <cell r="A40" t="str">
            <v>Inocência</v>
          </cell>
        </row>
        <row r="41">
          <cell r="A41" t="str">
            <v>Itaporã</v>
          </cell>
        </row>
        <row r="42">
          <cell r="A42" t="str">
            <v>Itaquiraí</v>
          </cell>
        </row>
        <row r="43">
          <cell r="A43" t="str">
            <v>Ivinhema</v>
          </cell>
        </row>
        <row r="44">
          <cell r="A44" t="str">
            <v>Japorã</v>
          </cell>
        </row>
        <row r="45">
          <cell r="A45" t="str">
            <v>Jaraguari</v>
          </cell>
        </row>
        <row r="46">
          <cell r="A46" t="str">
            <v>Jardim</v>
          </cell>
        </row>
        <row r="47">
          <cell r="A47" t="str">
            <v>Jateí</v>
          </cell>
        </row>
        <row r="48">
          <cell r="A48" t="str">
            <v>Juti</v>
          </cell>
        </row>
        <row r="49">
          <cell r="A49" t="str">
            <v>Ladário</v>
          </cell>
        </row>
        <row r="50">
          <cell r="A50" t="str">
            <v>Laguna Carapã</v>
          </cell>
        </row>
        <row r="51">
          <cell r="A51" t="str">
            <v>Maracaju</v>
          </cell>
        </row>
        <row r="52">
          <cell r="A52" t="str">
            <v>Miranda</v>
          </cell>
        </row>
        <row r="53">
          <cell r="A53" t="str">
            <v>Mundo Novo</v>
          </cell>
        </row>
        <row r="54">
          <cell r="A54" t="str">
            <v>Naviraí</v>
          </cell>
        </row>
        <row r="55">
          <cell r="A55" t="str">
            <v>Nioaque</v>
          </cell>
        </row>
        <row r="56">
          <cell r="A56" t="str">
            <v>Nova Alvorada do Sul</v>
          </cell>
        </row>
        <row r="57">
          <cell r="A57" t="str">
            <v>Nova Andradina</v>
          </cell>
        </row>
        <row r="58">
          <cell r="A58" t="str">
            <v>Novo Horizonte do Sul</v>
          </cell>
        </row>
        <row r="59">
          <cell r="A59" t="str">
            <v>Paraíso das Águas</v>
          </cell>
        </row>
        <row r="60">
          <cell r="A60" t="str">
            <v>Paranaíba</v>
          </cell>
        </row>
        <row r="61">
          <cell r="A61" t="str">
            <v>Paranhos</v>
          </cell>
        </row>
        <row r="62">
          <cell r="A62" t="str">
            <v>Pedro Gomes</v>
          </cell>
        </row>
        <row r="63">
          <cell r="A63" t="str">
            <v>Ponta Porã</v>
          </cell>
        </row>
        <row r="64">
          <cell r="A64" t="str">
            <v>Porto Murtinho</v>
          </cell>
        </row>
        <row r="65">
          <cell r="A65" t="str">
            <v>Ribas do Rio Pardo</v>
          </cell>
        </row>
        <row r="66">
          <cell r="A66" t="str">
            <v>Rio Brilhante</v>
          </cell>
        </row>
        <row r="67">
          <cell r="A67" t="str">
            <v>Rio Negro</v>
          </cell>
        </row>
        <row r="68">
          <cell r="A68" t="str">
            <v>Rio Verde de Mato Grosso</v>
          </cell>
        </row>
        <row r="69">
          <cell r="A69" t="str">
            <v>Rochedo</v>
          </cell>
        </row>
        <row r="70">
          <cell r="A70" t="str">
            <v>Santa Rita do Pardo</v>
          </cell>
        </row>
        <row r="71">
          <cell r="A71" t="str">
            <v>São Gabriel do Oeste</v>
          </cell>
        </row>
        <row r="72">
          <cell r="A72" t="str">
            <v>Selvíria</v>
          </cell>
        </row>
        <row r="73">
          <cell r="A73" t="str">
            <v>Sete Quedas</v>
          </cell>
        </row>
        <row r="74">
          <cell r="A74" t="str">
            <v>Sidrolândia</v>
          </cell>
        </row>
        <row r="75">
          <cell r="A75" t="str">
            <v>Sonora</v>
          </cell>
        </row>
        <row r="76">
          <cell r="A76" t="str">
            <v>Tacuru</v>
          </cell>
        </row>
        <row r="77">
          <cell r="A77" t="str">
            <v>Taquarussu</v>
          </cell>
        </row>
        <row r="78">
          <cell r="A78" t="str">
            <v>Terenos</v>
          </cell>
        </row>
        <row r="79">
          <cell r="A79" t="str">
            <v>Três Lagoas</v>
          </cell>
        </row>
        <row r="80">
          <cell r="A80" t="str">
            <v>Vicentina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.MAIO"/>
    </sheetNames>
    <sheetDataSet>
      <sheetData sheetId="0">
        <row r="12">
          <cell r="G12">
            <v>10660.21</v>
          </cell>
        </row>
        <row r="53">
          <cell r="G53">
            <v>10.428500000000001</v>
          </cell>
        </row>
        <row r="65">
          <cell r="G65">
            <v>18.591737999999999</v>
          </cell>
        </row>
        <row r="80">
          <cell r="G80">
            <v>2201.0699999999997</v>
          </cell>
        </row>
        <row r="101">
          <cell r="G101">
            <v>1341.836436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20"/>
  <sheetViews>
    <sheetView tabSelected="1" view="pageBreakPreview" zoomScale="115" zoomScaleNormal="100" zoomScaleSheetLayoutView="115" workbookViewId="0">
      <selection activeCell="C9" sqref="C9"/>
    </sheetView>
  </sheetViews>
  <sheetFormatPr defaultRowHeight="15" x14ac:dyDescent="0.25"/>
  <cols>
    <col min="1" max="1" width="22" customWidth="1"/>
    <col min="3" max="3" width="51.85546875" customWidth="1"/>
    <col min="5" max="5" width="15.7109375" customWidth="1"/>
  </cols>
  <sheetData>
    <row r="1" spans="2:6" ht="15.75" thickBot="1" x14ac:dyDescent="0.3"/>
    <row r="2" spans="2:6" ht="28.5" customHeight="1" thickBot="1" x14ac:dyDescent="0.3">
      <c r="B2" s="209" t="s">
        <v>16</v>
      </c>
      <c r="C2" s="232" t="s">
        <v>258</v>
      </c>
      <c r="D2" s="233"/>
      <c r="E2" s="234"/>
      <c r="F2" s="28"/>
    </row>
    <row r="3" spans="2:6" ht="29.25" customHeight="1" x14ac:dyDescent="0.25">
      <c r="B3" s="210" t="s">
        <v>17</v>
      </c>
      <c r="C3" s="232" t="s">
        <v>317</v>
      </c>
      <c r="D3" s="233"/>
      <c r="E3" s="234"/>
      <c r="F3" s="28"/>
    </row>
    <row r="4" spans="2:6" ht="15.75" thickBot="1" x14ac:dyDescent="0.3">
      <c r="B4" s="211" t="s">
        <v>18</v>
      </c>
      <c r="C4" s="235" t="s">
        <v>259</v>
      </c>
      <c r="D4" s="236"/>
      <c r="E4" s="237"/>
      <c r="F4" s="28"/>
    </row>
    <row r="5" spans="2:6" x14ac:dyDescent="0.25">
      <c r="B5" s="212"/>
      <c r="C5" s="212"/>
      <c r="D5" s="212"/>
      <c r="E5" s="213"/>
      <c r="F5" s="193"/>
    </row>
    <row r="6" spans="2:6" ht="18.75" x14ac:dyDescent="0.25">
      <c r="B6" s="238" t="s">
        <v>99</v>
      </c>
      <c r="C6" s="239"/>
      <c r="D6" s="239"/>
      <c r="E6" s="240"/>
    </row>
    <row r="7" spans="2:6" x14ac:dyDescent="0.25">
      <c r="B7" s="29"/>
      <c r="C7" s="30"/>
      <c r="D7" s="31"/>
      <c r="E7" s="31"/>
    </row>
    <row r="8" spans="2:6" ht="18.75" x14ac:dyDescent="0.25">
      <c r="B8" s="32" t="s">
        <v>0</v>
      </c>
      <c r="C8" s="33" t="s">
        <v>100</v>
      </c>
      <c r="D8" s="231" t="s">
        <v>101</v>
      </c>
      <c r="E8" s="231"/>
    </row>
    <row r="9" spans="2:6" ht="18.75" x14ac:dyDescent="0.25">
      <c r="B9" s="34" t="s">
        <v>102</v>
      </c>
      <c r="C9" s="35" t="s">
        <v>103</v>
      </c>
      <c r="D9" s="231">
        <f>PLANILHA!H14</f>
        <v>0</v>
      </c>
      <c r="E9" s="231"/>
    </row>
    <row r="10" spans="2:6" ht="37.5" x14ac:dyDescent="0.25">
      <c r="B10" s="34" t="s">
        <v>104</v>
      </c>
      <c r="C10" s="35" t="s">
        <v>105</v>
      </c>
      <c r="D10" s="231">
        <f>PLANILHA!H37</f>
        <v>0</v>
      </c>
      <c r="E10" s="231"/>
    </row>
    <row r="11" spans="2:6" ht="37.5" x14ac:dyDescent="0.25">
      <c r="B11" s="34" t="s">
        <v>106</v>
      </c>
      <c r="C11" s="35" t="s">
        <v>107</v>
      </c>
      <c r="D11" s="231">
        <f>PLANILHA!H52</f>
        <v>0</v>
      </c>
      <c r="E11" s="231"/>
    </row>
    <row r="12" spans="2:6" ht="18.75" x14ac:dyDescent="0.25">
      <c r="B12" s="34" t="s">
        <v>108</v>
      </c>
      <c r="C12" s="35" t="s">
        <v>109</v>
      </c>
      <c r="D12" s="231">
        <f>PLANILHA!H57</f>
        <v>0</v>
      </c>
      <c r="E12" s="231"/>
    </row>
    <row r="13" spans="2:6" ht="18.75" x14ac:dyDescent="0.25">
      <c r="B13" s="34" t="s">
        <v>110</v>
      </c>
      <c r="C13" s="35" t="s">
        <v>111</v>
      </c>
      <c r="D13" s="231">
        <f>PLANILHA!H65</f>
        <v>0</v>
      </c>
      <c r="E13" s="231"/>
    </row>
    <row r="14" spans="2:6" x14ac:dyDescent="0.25">
      <c r="B14" s="29"/>
      <c r="C14" s="36"/>
      <c r="D14" s="37"/>
      <c r="E14" s="37"/>
    </row>
    <row r="15" spans="2:6" x14ac:dyDescent="0.25">
      <c r="B15" s="29"/>
      <c r="C15" s="38"/>
      <c r="D15" s="37"/>
      <c r="E15" s="37"/>
    </row>
    <row r="16" spans="2:6" ht="18.75" x14ac:dyDescent="0.25">
      <c r="B16" s="39"/>
      <c r="C16" s="40" t="s">
        <v>112</v>
      </c>
      <c r="D16" s="229">
        <f>SUM(D9:D13)</f>
        <v>0</v>
      </c>
      <c r="E16" s="230"/>
    </row>
    <row r="17" spans="2:5" ht="18.75" x14ac:dyDescent="0.25">
      <c r="B17" s="214"/>
      <c r="C17" s="215"/>
      <c r="D17" s="216"/>
      <c r="E17" s="217"/>
    </row>
    <row r="18" spans="2:5" x14ac:dyDescent="0.25">
      <c r="B18" s="202"/>
      <c r="C18" s="202"/>
      <c r="D18" s="202"/>
      <c r="E18" s="202"/>
    </row>
    <row r="19" spans="2:5" x14ac:dyDescent="0.25">
      <c r="B19" s="202"/>
      <c r="C19" s="202"/>
      <c r="D19" s="202"/>
      <c r="E19" s="202"/>
    </row>
    <row r="20" spans="2:5" x14ac:dyDescent="0.25">
      <c r="B20" s="202"/>
      <c r="C20" s="202"/>
      <c r="D20" s="202"/>
      <c r="E20" s="202"/>
    </row>
  </sheetData>
  <sheetProtection algorithmName="SHA-512" hashValue="/Df9PQ9ylcU7n2gz8u0QHGZSXvWJcrQfVpzaRJglQCDmkv3be3sqCS3oCJpv7zoZEuC8zAfRQo+oI+pxRho2Vw==" saltValue="qkf2dYQyPj6zY2LUWJwUAA==" spinCount="100000" sheet="1" objects="1" scenarios="1"/>
  <mergeCells count="11">
    <mergeCell ref="D8:E8"/>
    <mergeCell ref="C2:E2"/>
    <mergeCell ref="C3:E3"/>
    <mergeCell ref="C4:E4"/>
    <mergeCell ref="B6:E6"/>
    <mergeCell ref="D16:E16"/>
    <mergeCell ref="D9:E9"/>
    <mergeCell ref="D10:E10"/>
    <mergeCell ref="D11:E11"/>
    <mergeCell ref="D12:E12"/>
    <mergeCell ref="D13:E13"/>
  </mergeCells>
  <printOptions horizontalCentered="1"/>
  <pageMargins left="0.51181102362204722" right="0.51181102362204722" top="1.9685039370078741" bottom="0.78740157480314965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1"/>
  <sheetViews>
    <sheetView view="pageBreakPreview" topLeftCell="A55" zoomScale="85" zoomScaleNormal="98" zoomScaleSheetLayoutView="85" workbookViewId="0">
      <selection activeCell="H55" sqref="H55"/>
    </sheetView>
  </sheetViews>
  <sheetFormatPr defaultRowHeight="15" x14ac:dyDescent="0.25"/>
  <cols>
    <col min="1" max="1" width="55.28515625" customWidth="1"/>
    <col min="2" max="2" width="15" customWidth="1"/>
    <col min="4" max="4" width="46.140625" customWidth="1"/>
    <col min="6" max="6" width="13" customWidth="1"/>
    <col min="7" max="7" width="15.28515625" customWidth="1"/>
    <col min="8" max="8" width="15" customWidth="1"/>
    <col min="10" max="10" width="13.7109375" hidden="1" customWidth="1"/>
    <col min="11" max="11" width="0" hidden="1" customWidth="1"/>
  </cols>
  <sheetData>
    <row r="1" spans="2:11" x14ac:dyDescent="0.25">
      <c r="B1" s="205" t="s">
        <v>16</v>
      </c>
      <c r="C1" s="241" t="s">
        <v>95</v>
      </c>
      <c r="D1" s="241"/>
      <c r="E1" s="241"/>
      <c r="F1" s="241"/>
      <c r="G1" s="241"/>
      <c r="H1" s="241"/>
    </row>
    <row r="2" spans="2:11" x14ac:dyDescent="0.25">
      <c r="B2" s="205" t="s">
        <v>17</v>
      </c>
      <c r="C2" s="241" t="s">
        <v>316</v>
      </c>
      <c r="D2" s="241"/>
      <c r="E2" s="241"/>
      <c r="F2" s="241"/>
      <c r="G2" s="241"/>
      <c r="H2" s="241"/>
    </row>
    <row r="3" spans="2:11" ht="15.75" thickBot="1" x14ac:dyDescent="0.3">
      <c r="B3" s="195" t="s">
        <v>18</v>
      </c>
      <c r="C3" s="242" t="s">
        <v>93</v>
      </c>
      <c r="D3" s="242"/>
      <c r="E3" s="242"/>
      <c r="F3" s="242"/>
      <c r="G3" s="242"/>
      <c r="H3" s="242"/>
    </row>
    <row r="4" spans="2:11" ht="15.75" thickBot="1" x14ac:dyDescent="0.3">
      <c r="B4" s="198"/>
      <c r="C4" s="199"/>
      <c r="D4" s="206" t="s">
        <v>319</v>
      </c>
      <c r="E4" s="243" t="s">
        <v>320</v>
      </c>
      <c r="F4" s="244"/>
      <c r="G4" s="198"/>
      <c r="H4" s="206" t="s">
        <v>19</v>
      </c>
    </row>
    <row r="5" spans="2:11" x14ac:dyDescent="0.25">
      <c r="B5" s="202"/>
      <c r="C5" s="202"/>
      <c r="D5" s="202"/>
      <c r="E5" s="202"/>
      <c r="F5" s="202"/>
      <c r="G5" s="202"/>
      <c r="H5" s="202"/>
    </row>
    <row r="6" spans="2:11" ht="37.5" x14ac:dyDescent="0.3">
      <c r="B6" s="6" t="s">
        <v>11</v>
      </c>
      <c r="C6" s="8" t="s">
        <v>0</v>
      </c>
      <c r="D6" s="7" t="s">
        <v>15</v>
      </c>
      <c r="E6" s="9" t="s">
        <v>1</v>
      </c>
      <c r="F6" s="10" t="s">
        <v>2</v>
      </c>
      <c r="G6" s="2" t="s">
        <v>3</v>
      </c>
      <c r="H6" s="2" t="s">
        <v>4</v>
      </c>
    </row>
    <row r="7" spans="2:11" ht="18.75" customHeight="1" x14ac:dyDescent="0.25">
      <c r="B7" s="245" t="s">
        <v>315</v>
      </c>
      <c r="C7" s="246"/>
      <c r="D7" s="246"/>
      <c r="E7" s="246"/>
      <c r="F7" s="246"/>
      <c r="G7" s="246"/>
      <c r="H7" s="247"/>
      <c r="J7" s="25" t="s">
        <v>97</v>
      </c>
      <c r="K7" s="25" t="s">
        <v>98</v>
      </c>
    </row>
    <row r="8" spans="2:11" ht="30" x14ac:dyDescent="0.25">
      <c r="B8" s="11">
        <v>98524</v>
      </c>
      <c r="C8" s="9" t="s">
        <v>21</v>
      </c>
      <c r="D8" s="4" t="s">
        <v>20</v>
      </c>
      <c r="E8" s="3" t="s">
        <v>6</v>
      </c>
      <c r="F8" s="5">
        <v>264.89999999999998</v>
      </c>
      <c r="G8" s="208"/>
      <c r="H8" s="5">
        <f>TRUNC(F8*G8,2)</f>
        <v>0</v>
      </c>
      <c r="J8">
        <v>2.67</v>
      </c>
      <c r="K8" s="26">
        <v>1.2222</v>
      </c>
    </row>
    <row r="9" spans="2:11" ht="49.5" customHeight="1" x14ac:dyDescent="0.25">
      <c r="B9" s="3">
        <v>99059</v>
      </c>
      <c r="C9" s="9" t="s">
        <v>22</v>
      </c>
      <c r="D9" s="4" t="s">
        <v>27</v>
      </c>
      <c r="E9" s="3" t="s">
        <v>28</v>
      </c>
      <c r="F9" s="5">
        <v>176.6</v>
      </c>
      <c r="G9" s="208"/>
      <c r="H9" s="5">
        <f t="shared" ref="H9:H13" si="0">TRUNC(F9*G9,2)</f>
        <v>0</v>
      </c>
      <c r="J9">
        <v>50.93</v>
      </c>
      <c r="K9" s="26">
        <v>1.2222</v>
      </c>
    </row>
    <row r="10" spans="2:11" ht="45" x14ac:dyDescent="0.25">
      <c r="B10" s="3">
        <v>93584</v>
      </c>
      <c r="C10" s="9" t="s">
        <v>23</v>
      </c>
      <c r="D10" s="4" t="s">
        <v>29</v>
      </c>
      <c r="E10" s="3" t="s">
        <v>6</v>
      </c>
      <c r="F10" s="5">
        <v>14</v>
      </c>
      <c r="G10" s="208"/>
      <c r="H10" s="5">
        <f t="shared" si="0"/>
        <v>0</v>
      </c>
      <c r="J10">
        <v>894.57</v>
      </c>
      <c r="K10" s="26">
        <v>1.2222</v>
      </c>
    </row>
    <row r="11" spans="2:11" ht="30" x14ac:dyDescent="0.25">
      <c r="B11" s="24" t="s">
        <v>12</v>
      </c>
      <c r="C11" s="9" t="s">
        <v>24</v>
      </c>
      <c r="D11" s="4" t="s">
        <v>30</v>
      </c>
      <c r="E11" s="3" t="s">
        <v>32</v>
      </c>
      <c r="F11" s="5">
        <v>1</v>
      </c>
      <c r="G11" s="208"/>
      <c r="H11" s="5">
        <f t="shared" si="0"/>
        <v>0</v>
      </c>
      <c r="J11" s="27">
        <f>'[2]COMPOS.MAIO'!$G$101</f>
        <v>1341.836436</v>
      </c>
      <c r="K11" s="26">
        <v>1.2222</v>
      </c>
    </row>
    <row r="12" spans="2:11" ht="30" x14ac:dyDescent="0.25">
      <c r="B12" s="24" t="s">
        <v>13</v>
      </c>
      <c r="C12" s="9" t="s">
        <v>25</v>
      </c>
      <c r="D12" s="4" t="s">
        <v>31</v>
      </c>
      <c r="E12" s="3" t="s">
        <v>32</v>
      </c>
      <c r="F12" s="5">
        <v>1</v>
      </c>
      <c r="G12" s="208"/>
      <c r="H12" s="5">
        <f t="shared" si="0"/>
        <v>0</v>
      </c>
      <c r="J12" s="27">
        <f>'[2]COMPOS.MAIO'!$G$80</f>
        <v>2201.0699999999997</v>
      </c>
      <c r="K12" s="26">
        <v>1.2222</v>
      </c>
    </row>
    <row r="13" spans="2:11" ht="27.75" customHeight="1" x14ac:dyDescent="0.25">
      <c r="B13" s="21" t="s">
        <v>36</v>
      </c>
      <c r="C13" s="9" t="s">
        <v>26</v>
      </c>
      <c r="D13" s="4" t="s">
        <v>33</v>
      </c>
      <c r="E13" s="3" t="s">
        <v>34</v>
      </c>
      <c r="F13" s="5">
        <v>1</v>
      </c>
      <c r="G13" s="208"/>
      <c r="H13" s="5">
        <f t="shared" si="0"/>
        <v>0</v>
      </c>
      <c r="J13" s="27">
        <v>9173.31</v>
      </c>
      <c r="K13" s="26">
        <v>1.2222</v>
      </c>
    </row>
    <row r="14" spans="2:11" ht="15.75" x14ac:dyDescent="0.25">
      <c r="B14" s="251" t="s">
        <v>14</v>
      </c>
      <c r="C14" s="252"/>
      <c r="D14" s="252"/>
      <c r="E14" s="252"/>
      <c r="F14" s="252"/>
      <c r="G14" s="253"/>
      <c r="H14" s="16">
        <f>SUM(H8:H13)</f>
        <v>0</v>
      </c>
    </row>
    <row r="15" spans="2:11" ht="15.75" x14ac:dyDescent="0.25">
      <c r="B15" s="3"/>
      <c r="C15" s="3"/>
      <c r="D15" s="4"/>
      <c r="E15" s="3"/>
      <c r="F15" s="5"/>
      <c r="G15" s="5"/>
      <c r="H15" s="5"/>
    </row>
    <row r="16" spans="2:11" ht="15.75" x14ac:dyDescent="0.25">
      <c r="B16" s="245" t="s">
        <v>35</v>
      </c>
      <c r="C16" s="246"/>
      <c r="D16" s="246"/>
      <c r="E16" s="246"/>
      <c r="F16" s="246"/>
      <c r="G16" s="246"/>
      <c r="H16" s="247"/>
    </row>
    <row r="17" spans="2:11" ht="15.75" x14ac:dyDescent="0.25">
      <c r="B17" s="11"/>
      <c r="C17" s="9" t="s">
        <v>37</v>
      </c>
      <c r="D17" s="248" t="s">
        <v>38</v>
      </c>
      <c r="E17" s="249"/>
      <c r="F17" s="249"/>
      <c r="G17" s="249"/>
      <c r="H17" s="250"/>
    </row>
    <row r="18" spans="2:11" ht="30" x14ac:dyDescent="0.25">
      <c r="B18" s="21" t="s">
        <v>91</v>
      </c>
      <c r="C18" s="1" t="s">
        <v>39</v>
      </c>
      <c r="D18" s="4" t="s">
        <v>40</v>
      </c>
      <c r="E18" s="3" t="s">
        <v>7</v>
      </c>
      <c r="F18" s="5">
        <v>235</v>
      </c>
      <c r="G18" s="208"/>
      <c r="H18" s="5">
        <f t="shared" ref="H18:H20" si="1">TRUNC(F18*G18,2)</f>
        <v>0</v>
      </c>
      <c r="J18">
        <v>62.524740000000001</v>
      </c>
      <c r="K18">
        <v>1.2222</v>
      </c>
    </row>
    <row r="19" spans="2:11" ht="45" x14ac:dyDescent="0.25">
      <c r="B19" s="11">
        <v>92793</v>
      </c>
      <c r="C19" s="1" t="s">
        <v>41</v>
      </c>
      <c r="D19" s="4" t="s">
        <v>43</v>
      </c>
      <c r="E19" s="3" t="s">
        <v>44</v>
      </c>
      <c r="F19" s="5">
        <v>245.14</v>
      </c>
      <c r="G19" s="208"/>
      <c r="H19" s="5">
        <f t="shared" si="1"/>
        <v>0</v>
      </c>
      <c r="J19">
        <v>12.68</v>
      </c>
      <c r="K19">
        <v>1.2222</v>
      </c>
    </row>
    <row r="20" spans="2:11" ht="45" x14ac:dyDescent="0.25">
      <c r="B20" s="11">
        <v>92791</v>
      </c>
      <c r="C20" s="1" t="s">
        <v>42</v>
      </c>
      <c r="D20" s="4" t="s">
        <v>45</v>
      </c>
      <c r="E20" s="3" t="s">
        <v>44</v>
      </c>
      <c r="F20" s="5">
        <v>46.25</v>
      </c>
      <c r="G20" s="208"/>
      <c r="H20" s="5">
        <f t="shared" si="1"/>
        <v>0</v>
      </c>
      <c r="J20">
        <v>12.32</v>
      </c>
      <c r="K20">
        <v>1.2222</v>
      </c>
    </row>
    <row r="21" spans="2:11" ht="15.75" x14ac:dyDescent="0.25">
      <c r="B21" s="11"/>
      <c r="C21" s="3"/>
      <c r="D21" s="4"/>
      <c r="E21" s="3"/>
      <c r="F21" s="5"/>
      <c r="G21" s="5"/>
      <c r="H21" s="5"/>
    </row>
    <row r="22" spans="2:11" ht="15.75" customHeight="1" x14ac:dyDescent="0.25">
      <c r="B22" s="11"/>
      <c r="C22" s="9" t="s">
        <v>46</v>
      </c>
      <c r="D22" s="248" t="s">
        <v>47</v>
      </c>
      <c r="E22" s="249"/>
      <c r="F22" s="249"/>
      <c r="G22" s="249"/>
      <c r="H22" s="14"/>
    </row>
    <row r="23" spans="2:11" ht="15.75" x14ac:dyDescent="0.25">
      <c r="B23" s="11"/>
      <c r="C23" s="9"/>
      <c r="D23" s="12"/>
      <c r="E23" s="13"/>
      <c r="F23" s="13"/>
      <c r="G23" s="13"/>
      <c r="H23" s="14"/>
    </row>
    <row r="24" spans="2:11" ht="90" x14ac:dyDescent="0.25">
      <c r="B24" s="11">
        <v>90106</v>
      </c>
      <c r="C24" s="9" t="s">
        <v>48</v>
      </c>
      <c r="D24" s="4" t="s">
        <v>88</v>
      </c>
      <c r="E24" s="3" t="s">
        <v>5</v>
      </c>
      <c r="F24" s="5">
        <v>227.9</v>
      </c>
      <c r="G24" s="208"/>
      <c r="H24" s="5">
        <f t="shared" ref="H24:H27" si="2">TRUNC(F24*G24,2)</f>
        <v>0</v>
      </c>
      <c r="J24">
        <v>6.87</v>
      </c>
      <c r="K24">
        <v>1.2222</v>
      </c>
    </row>
    <row r="25" spans="2:11" ht="90" x14ac:dyDescent="0.25">
      <c r="B25" s="11">
        <v>102281</v>
      </c>
      <c r="C25" s="9" t="s">
        <v>49</v>
      </c>
      <c r="D25" s="4" t="s">
        <v>50</v>
      </c>
      <c r="E25" s="3" t="s">
        <v>5</v>
      </c>
      <c r="F25" s="5">
        <v>15.3</v>
      </c>
      <c r="G25" s="208"/>
      <c r="H25" s="5">
        <f t="shared" si="2"/>
        <v>0</v>
      </c>
      <c r="J25">
        <v>5.29</v>
      </c>
      <c r="K25">
        <v>1.2222</v>
      </c>
    </row>
    <row r="26" spans="2:11" ht="90" x14ac:dyDescent="0.25">
      <c r="B26" s="11">
        <v>93378</v>
      </c>
      <c r="C26" s="9" t="s">
        <v>52</v>
      </c>
      <c r="D26" s="4" t="s">
        <v>53</v>
      </c>
      <c r="E26" s="3" t="s">
        <v>5</v>
      </c>
      <c r="F26" s="5">
        <v>250.16</v>
      </c>
      <c r="G26" s="208"/>
      <c r="H26" s="5">
        <f t="shared" si="2"/>
        <v>0</v>
      </c>
      <c r="J26">
        <v>23.41</v>
      </c>
      <c r="K26">
        <v>1.2222</v>
      </c>
    </row>
    <row r="27" spans="2:11" ht="90" x14ac:dyDescent="0.25">
      <c r="B27" s="11">
        <v>93380</v>
      </c>
      <c r="C27" s="9" t="s">
        <v>51</v>
      </c>
      <c r="D27" s="4" t="s">
        <v>54</v>
      </c>
      <c r="E27" s="3" t="s">
        <v>5</v>
      </c>
      <c r="F27" s="5">
        <v>16.72</v>
      </c>
      <c r="G27" s="208"/>
      <c r="H27" s="5">
        <f t="shared" si="2"/>
        <v>0</v>
      </c>
      <c r="J27">
        <v>14.88</v>
      </c>
      <c r="K27">
        <v>1.2222</v>
      </c>
    </row>
    <row r="28" spans="2:11" ht="15.75" x14ac:dyDescent="0.25">
      <c r="B28" s="11"/>
      <c r="C28" s="11"/>
      <c r="D28" s="4"/>
      <c r="E28" s="3"/>
      <c r="F28" s="5"/>
      <c r="G28" s="5"/>
      <c r="H28" s="5"/>
    </row>
    <row r="29" spans="2:11" ht="15.75" x14ac:dyDescent="0.25">
      <c r="B29" s="11"/>
      <c r="C29" s="9" t="s">
        <v>55</v>
      </c>
      <c r="D29" s="248" t="s">
        <v>56</v>
      </c>
      <c r="E29" s="249"/>
      <c r="F29" s="249"/>
      <c r="G29" s="249"/>
      <c r="H29" s="14"/>
    </row>
    <row r="30" spans="2:11" ht="15.75" x14ac:dyDescent="0.25">
      <c r="B30" s="11"/>
      <c r="C30" s="9"/>
      <c r="D30" s="12"/>
      <c r="E30" s="13"/>
      <c r="F30" s="13"/>
      <c r="G30" s="13"/>
      <c r="H30" s="14"/>
    </row>
    <row r="31" spans="2:11" ht="45" x14ac:dyDescent="0.25">
      <c r="B31" s="11">
        <v>101619</v>
      </c>
      <c r="C31" s="9" t="s">
        <v>57</v>
      </c>
      <c r="D31" s="4" t="s">
        <v>96</v>
      </c>
      <c r="E31" s="3" t="s">
        <v>5</v>
      </c>
      <c r="F31" s="5">
        <v>2.65</v>
      </c>
      <c r="G31" s="208"/>
      <c r="H31" s="5">
        <f t="shared" ref="H31:H35" si="3">TRUNC(F31*G31,2)</f>
        <v>0</v>
      </c>
      <c r="J31">
        <v>211.79</v>
      </c>
      <c r="K31">
        <v>1.2222</v>
      </c>
    </row>
    <row r="32" spans="2:11" ht="60" x14ac:dyDescent="0.25">
      <c r="B32" s="21" t="s">
        <v>92</v>
      </c>
      <c r="C32" s="9" t="s">
        <v>58</v>
      </c>
      <c r="D32" s="4" t="s">
        <v>8</v>
      </c>
      <c r="E32" s="3" t="s">
        <v>7</v>
      </c>
      <c r="F32" s="5">
        <v>176.6</v>
      </c>
      <c r="G32" s="208"/>
      <c r="H32" s="5">
        <f t="shared" si="3"/>
        <v>0</v>
      </c>
      <c r="J32">
        <v>10.428500000000001</v>
      </c>
      <c r="K32">
        <v>1.2222</v>
      </c>
    </row>
    <row r="33" spans="2:11" ht="30" x14ac:dyDescent="0.25">
      <c r="B33" s="21" t="s">
        <v>257</v>
      </c>
      <c r="C33" s="9" t="s">
        <v>59</v>
      </c>
      <c r="D33" s="4" t="s">
        <v>90</v>
      </c>
      <c r="E33" s="3" t="s">
        <v>7</v>
      </c>
      <c r="F33" s="5">
        <v>176.6</v>
      </c>
      <c r="G33" s="208"/>
      <c r="H33" s="5">
        <f t="shared" si="3"/>
        <v>0</v>
      </c>
      <c r="J33">
        <v>18.591737999999999</v>
      </c>
      <c r="K33">
        <v>1.2222</v>
      </c>
    </row>
    <row r="34" spans="2:11" ht="45" x14ac:dyDescent="0.25">
      <c r="B34" s="11">
        <v>94965</v>
      </c>
      <c r="C34" s="9" t="s">
        <v>63</v>
      </c>
      <c r="D34" s="4" t="s">
        <v>9</v>
      </c>
      <c r="E34" s="3" t="s">
        <v>5</v>
      </c>
      <c r="F34" s="5">
        <v>2.54</v>
      </c>
      <c r="G34" s="208"/>
      <c r="H34" s="5">
        <f t="shared" si="3"/>
        <v>0</v>
      </c>
      <c r="J34">
        <v>445.88</v>
      </c>
      <c r="K34">
        <v>1.2222</v>
      </c>
    </row>
    <row r="35" spans="2:11" ht="45" x14ac:dyDescent="0.25">
      <c r="B35" s="11">
        <v>103670</v>
      </c>
      <c r="C35" s="9" t="s">
        <v>89</v>
      </c>
      <c r="D35" s="4" t="s">
        <v>60</v>
      </c>
      <c r="E35" s="3" t="s">
        <v>5</v>
      </c>
      <c r="F35" s="5">
        <v>2.54</v>
      </c>
      <c r="G35" s="208"/>
      <c r="H35" s="5">
        <f t="shared" si="3"/>
        <v>0</v>
      </c>
      <c r="J35">
        <v>242.99</v>
      </c>
      <c r="K35">
        <v>1.2222</v>
      </c>
    </row>
    <row r="36" spans="2:11" ht="15.75" x14ac:dyDescent="0.25">
      <c r="B36" s="11"/>
      <c r="C36" s="9"/>
      <c r="D36" s="4"/>
      <c r="E36" s="13"/>
      <c r="F36" s="13"/>
      <c r="G36" s="13"/>
      <c r="H36" s="14"/>
    </row>
    <row r="37" spans="2:11" ht="15.75" x14ac:dyDescent="0.25">
      <c r="B37" s="251" t="s">
        <v>61</v>
      </c>
      <c r="C37" s="252"/>
      <c r="D37" s="252"/>
      <c r="E37" s="252"/>
      <c r="F37" s="252"/>
      <c r="G37" s="253"/>
      <c r="H37" s="16">
        <f>SUM(H18:H36)</f>
        <v>0</v>
      </c>
    </row>
    <row r="38" spans="2:11" ht="15.75" x14ac:dyDescent="0.25">
      <c r="B38" s="11"/>
      <c r="C38" s="9"/>
      <c r="D38" s="4"/>
      <c r="E38" s="13"/>
      <c r="F38" s="13"/>
      <c r="G38" s="13"/>
      <c r="H38" s="14"/>
    </row>
    <row r="39" spans="2:11" ht="15.75" x14ac:dyDescent="0.25">
      <c r="B39" s="245" t="s">
        <v>62</v>
      </c>
      <c r="C39" s="246"/>
      <c r="D39" s="246"/>
      <c r="E39" s="246"/>
      <c r="F39" s="246"/>
      <c r="G39" s="246"/>
      <c r="H39" s="247"/>
    </row>
    <row r="40" spans="2:11" ht="15.75" x14ac:dyDescent="0.25">
      <c r="B40" s="11"/>
      <c r="C40" s="9" t="s">
        <v>64</v>
      </c>
      <c r="D40" s="248" t="s">
        <v>65</v>
      </c>
      <c r="E40" s="249"/>
      <c r="F40" s="249"/>
      <c r="G40" s="249"/>
      <c r="H40" s="14"/>
    </row>
    <row r="41" spans="2:11" ht="75" x14ac:dyDescent="0.25">
      <c r="B41" s="11">
        <v>92423</v>
      </c>
      <c r="C41" s="3" t="s">
        <v>66</v>
      </c>
      <c r="D41" s="4" t="s">
        <v>67</v>
      </c>
      <c r="E41" s="3" t="s">
        <v>6</v>
      </c>
      <c r="F41" s="5">
        <v>77.52</v>
      </c>
      <c r="G41" s="208"/>
      <c r="H41" s="5">
        <f t="shared" ref="H41:H45" si="4">TRUNC(F41*G41,2)</f>
        <v>0</v>
      </c>
      <c r="J41">
        <v>63.06</v>
      </c>
      <c r="K41">
        <v>1.2222</v>
      </c>
    </row>
    <row r="42" spans="2:11" ht="45" x14ac:dyDescent="0.25">
      <c r="B42" s="11">
        <v>92793</v>
      </c>
      <c r="C42" s="3" t="s">
        <v>68</v>
      </c>
      <c r="D42" s="4" t="s">
        <v>43</v>
      </c>
      <c r="E42" s="3" t="s">
        <v>44</v>
      </c>
      <c r="F42" s="5">
        <v>200.92</v>
      </c>
      <c r="G42" s="208"/>
      <c r="H42" s="5">
        <f t="shared" si="4"/>
        <v>0</v>
      </c>
      <c r="J42">
        <v>12.68</v>
      </c>
      <c r="K42">
        <v>1.2222</v>
      </c>
    </row>
    <row r="43" spans="2:11" ht="45" x14ac:dyDescent="0.25">
      <c r="B43" s="11">
        <v>92791</v>
      </c>
      <c r="C43" s="3" t="s">
        <v>69</v>
      </c>
      <c r="D43" s="4" t="s">
        <v>45</v>
      </c>
      <c r="E43" s="3" t="s">
        <v>44</v>
      </c>
      <c r="F43" s="5">
        <v>90.66</v>
      </c>
      <c r="G43" s="208"/>
      <c r="H43" s="5">
        <f t="shared" si="4"/>
        <v>0</v>
      </c>
      <c r="J43">
        <v>12.32</v>
      </c>
      <c r="K43">
        <v>1.2222</v>
      </c>
    </row>
    <row r="44" spans="2:11" ht="45" x14ac:dyDescent="0.25">
      <c r="B44" s="11">
        <v>94965</v>
      </c>
      <c r="C44" s="3" t="s">
        <v>70</v>
      </c>
      <c r="D44" s="4" t="s">
        <v>9</v>
      </c>
      <c r="E44" s="3" t="s">
        <v>5</v>
      </c>
      <c r="F44" s="5">
        <v>3</v>
      </c>
      <c r="G44" s="208"/>
      <c r="H44" s="5">
        <f t="shared" si="4"/>
        <v>0</v>
      </c>
      <c r="J44">
        <v>445.88</v>
      </c>
      <c r="K44">
        <v>1.2222</v>
      </c>
    </row>
    <row r="45" spans="2:11" ht="45" x14ac:dyDescent="0.25">
      <c r="B45" s="11">
        <v>103670</v>
      </c>
      <c r="C45" s="3" t="s">
        <v>71</v>
      </c>
      <c r="D45" s="4" t="s">
        <v>60</v>
      </c>
      <c r="E45" s="3" t="s">
        <v>5</v>
      </c>
      <c r="F45" s="5">
        <v>3</v>
      </c>
      <c r="G45" s="208"/>
      <c r="H45" s="5">
        <f t="shared" si="4"/>
        <v>0</v>
      </c>
      <c r="J45">
        <v>242.99</v>
      </c>
      <c r="K45">
        <v>1.2222</v>
      </c>
    </row>
    <row r="46" spans="2:11" ht="15.75" x14ac:dyDescent="0.25">
      <c r="B46" s="11"/>
      <c r="C46" s="9"/>
      <c r="D46" s="15"/>
      <c r="E46" s="13"/>
      <c r="F46" s="13"/>
      <c r="G46" s="13"/>
      <c r="H46" s="14"/>
    </row>
    <row r="47" spans="2:11" ht="15.75" customHeight="1" x14ac:dyDescent="0.25">
      <c r="B47" s="11"/>
      <c r="C47" s="9" t="s">
        <v>72</v>
      </c>
      <c r="D47" s="248" t="s">
        <v>94</v>
      </c>
      <c r="E47" s="249"/>
      <c r="F47" s="249"/>
      <c r="G47" s="249"/>
      <c r="H47" s="14"/>
    </row>
    <row r="48" spans="2:11" ht="60" x14ac:dyDescent="0.25">
      <c r="B48" s="21" t="s">
        <v>92</v>
      </c>
      <c r="C48" s="9" t="s">
        <v>73</v>
      </c>
      <c r="D48" s="4" t="s">
        <v>8</v>
      </c>
      <c r="E48" s="3" t="s">
        <v>7</v>
      </c>
      <c r="F48" s="5">
        <v>186.6</v>
      </c>
      <c r="G48" s="208"/>
      <c r="H48" s="5">
        <f t="shared" ref="H48:H51" si="5">TRUNC(F48*G48,2)</f>
        <v>0</v>
      </c>
      <c r="J48" s="27">
        <f>'[2]COMPOS.MAIO'!$G$53</f>
        <v>10.428500000000001</v>
      </c>
      <c r="K48" s="26">
        <v>1.2222</v>
      </c>
    </row>
    <row r="49" spans="2:11" ht="30" x14ac:dyDescent="0.25">
      <c r="B49" s="21" t="s">
        <v>257</v>
      </c>
      <c r="C49" s="9" t="s">
        <v>74</v>
      </c>
      <c r="D49" s="4" t="s">
        <v>90</v>
      </c>
      <c r="E49" s="3" t="s">
        <v>7</v>
      </c>
      <c r="F49" s="5">
        <v>186.6</v>
      </c>
      <c r="G49" s="208"/>
      <c r="H49" s="5">
        <f t="shared" si="5"/>
        <v>0</v>
      </c>
      <c r="J49" s="27">
        <f>'[2]COMPOS.MAIO'!$G$65</f>
        <v>18.591737999999999</v>
      </c>
      <c r="K49" s="26">
        <v>1.2222</v>
      </c>
    </row>
    <row r="50" spans="2:11" ht="45" x14ac:dyDescent="0.25">
      <c r="B50" s="11">
        <v>94965</v>
      </c>
      <c r="C50" s="9" t="s">
        <v>75</v>
      </c>
      <c r="D50" s="4" t="s">
        <v>9</v>
      </c>
      <c r="E50" s="3" t="s">
        <v>5</v>
      </c>
      <c r="F50" s="5">
        <v>2.69</v>
      </c>
      <c r="G50" s="208"/>
      <c r="H50" s="5">
        <f t="shared" si="5"/>
        <v>0</v>
      </c>
      <c r="J50">
        <v>445.88</v>
      </c>
      <c r="K50" s="26">
        <v>1.2222</v>
      </c>
    </row>
    <row r="51" spans="2:11" ht="45" x14ac:dyDescent="0.25">
      <c r="B51" s="11">
        <v>103670</v>
      </c>
      <c r="C51" s="9" t="s">
        <v>76</v>
      </c>
      <c r="D51" s="4" t="s">
        <v>60</v>
      </c>
      <c r="E51" s="3" t="s">
        <v>5</v>
      </c>
      <c r="F51" s="5">
        <v>2.69</v>
      </c>
      <c r="G51" s="208"/>
      <c r="H51" s="5">
        <f t="shared" si="5"/>
        <v>0</v>
      </c>
      <c r="J51">
        <v>242.99</v>
      </c>
      <c r="K51" s="26">
        <v>1.2222</v>
      </c>
    </row>
    <row r="52" spans="2:11" ht="15.75" x14ac:dyDescent="0.25">
      <c r="B52" s="251" t="s">
        <v>80</v>
      </c>
      <c r="C52" s="252"/>
      <c r="D52" s="252"/>
      <c r="E52" s="252"/>
      <c r="F52" s="252"/>
      <c r="G52" s="253"/>
      <c r="H52" s="16">
        <f>SUM(H41:H51)</f>
        <v>0</v>
      </c>
    </row>
    <row r="53" spans="2:11" ht="15.75" x14ac:dyDescent="0.25">
      <c r="B53" s="11"/>
      <c r="C53" s="9"/>
      <c r="D53" s="15"/>
      <c r="E53" s="13"/>
      <c r="F53" s="13"/>
      <c r="G53" s="13"/>
      <c r="H53" s="14"/>
    </row>
    <row r="54" spans="2:11" ht="15.75" x14ac:dyDescent="0.25">
      <c r="B54" s="245" t="s">
        <v>77</v>
      </c>
      <c r="C54" s="246"/>
      <c r="D54" s="246"/>
      <c r="E54" s="246"/>
      <c r="F54" s="246"/>
      <c r="G54" s="246"/>
      <c r="H54" s="247"/>
    </row>
    <row r="55" spans="2:11" ht="75" x14ac:dyDescent="0.25">
      <c r="B55" s="11">
        <v>89453</v>
      </c>
      <c r="C55" s="3" t="s">
        <v>78</v>
      </c>
      <c r="D55" s="4" t="s">
        <v>79</v>
      </c>
      <c r="E55" s="3" t="s">
        <v>6</v>
      </c>
      <c r="F55" s="5">
        <v>176.26</v>
      </c>
      <c r="G55" s="208"/>
      <c r="H55" s="5">
        <f t="shared" ref="H55" si="6">TRUNC(F55*G55,2)</f>
        <v>0</v>
      </c>
      <c r="J55">
        <v>74.97</v>
      </c>
      <c r="K55" s="26">
        <v>1.2222</v>
      </c>
    </row>
    <row r="56" spans="2:11" ht="15.75" x14ac:dyDescent="0.25">
      <c r="B56" s="11"/>
      <c r="C56" s="3"/>
      <c r="D56" s="4"/>
      <c r="E56" s="3"/>
      <c r="F56" s="5"/>
      <c r="G56" s="5"/>
      <c r="H56" s="5"/>
    </row>
    <row r="57" spans="2:11" ht="15.75" x14ac:dyDescent="0.25">
      <c r="B57" s="251" t="s">
        <v>81</v>
      </c>
      <c r="C57" s="252"/>
      <c r="D57" s="252"/>
      <c r="E57" s="252"/>
      <c r="F57" s="252"/>
      <c r="G57" s="253"/>
      <c r="H57" s="16">
        <f>SUM(H55:H56)</f>
        <v>0</v>
      </c>
    </row>
    <row r="58" spans="2:11" ht="15.75" x14ac:dyDescent="0.25">
      <c r="B58" s="11"/>
      <c r="C58" s="9"/>
      <c r="D58" s="12"/>
      <c r="E58" s="13"/>
      <c r="F58" s="13"/>
      <c r="G58" s="13"/>
      <c r="H58" s="14"/>
    </row>
    <row r="59" spans="2:11" ht="15.75" x14ac:dyDescent="0.25">
      <c r="B59" s="245" t="s">
        <v>82</v>
      </c>
      <c r="C59" s="246"/>
      <c r="D59" s="246"/>
      <c r="E59" s="246"/>
      <c r="F59" s="246"/>
      <c r="G59" s="246"/>
      <c r="H59" s="247"/>
    </row>
    <row r="60" spans="2:11" ht="15.75" x14ac:dyDescent="0.25">
      <c r="B60" s="11"/>
      <c r="C60" s="3"/>
      <c r="D60" s="4"/>
      <c r="E60" s="3"/>
      <c r="F60" s="5"/>
      <c r="G60" s="5"/>
      <c r="H60" s="5"/>
    </row>
    <row r="61" spans="2:11" ht="15.75" x14ac:dyDescent="0.25">
      <c r="B61" s="11"/>
      <c r="C61" s="3"/>
      <c r="D61" s="15"/>
      <c r="E61" s="17"/>
      <c r="F61" s="18"/>
      <c r="G61" s="18"/>
      <c r="H61" s="19"/>
    </row>
    <row r="62" spans="2:11" ht="60" x14ac:dyDescent="0.25">
      <c r="B62" s="11">
        <v>87879</v>
      </c>
      <c r="C62" s="3" t="s">
        <v>85</v>
      </c>
      <c r="D62" s="15" t="s">
        <v>84</v>
      </c>
      <c r="E62" s="3" t="s">
        <v>6</v>
      </c>
      <c r="F62" s="5">
        <v>497.8</v>
      </c>
      <c r="G62" s="208"/>
      <c r="H62" s="5">
        <f t="shared" ref="H62:H63" si="7">TRUNC(F62*G62,2)</f>
        <v>0</v>
      </c>
      <c r="J62">
        <v>3.73</v>
      </c>
      <c r="K62" s="26">
        <v>1.2222</v>
      </c>
    </row>
    <row r="63" spans="2:11" ht="45" x14ac:dyDescent="0.25">
      <c r="B63" s="11">
        <v>98561</v>
      </c>
      <c r="C63" s="3" t="s">
        <v>86</v>
      </c>
      <c r="D63" s="15" t="s">
        <v>83</v>
      </c>
      <c r="E63" s="3" t="s">
        <v>6</v>
      </c>
      <c r="F63" s="5">
        <v>248.9</v>
      </c>
      <c r="G63" s="208"/>
      <c r="H63" s="5">
        <f t="shared" si="7"/>
        <v>0</v>
      </c>
      <c r="J63">
        <v>37.17</v>
      </c>
      <c r="K63" s="26">
        <v>1.2222</v>
      </c>
    </row>
    <row r="64" spans="2:11" ht="15.75" x14ac:dyDescent="0.25">
      <c r="B64" s="218"/>
      <c r="C64" s="225"/>
      <c r="D64" s="226"/>
      <c r="E64" s="227"/>
      <c r="F64" s="228"/>
      <c r="G64" s="228"/>
      <c r="H64" s="19"/>
    </row>
    <row r="65" spans="2:9" ht="15.75" x14ac:dyDescent="0.25">
      <c r="B65" s="251" t="s">
        <v>87</v>
      </c>
      <c r="C65" s="252"/>
      <c r="D65" s="252"/>
      <c r="E65" s="252"/>
      <c r="F65" s="252"/>
      <c r="G65" s="253"/>
      <c r="H65" s="16">
        <f>SUM(H62:H64)</f>
        <v>0</v>
      </c>
    </row>
    <row r="66" spans="2:9" ht="15.75" x14ac:dyDescent="0.25">
      <c r="B66" s="218"/>
      <c r="C66" s="219"/>
      <c r="D66" s="106"/>
      <c r="E66" s="106"/>
      <c r="F66" s="106"/>
      <c r="G66" s="106"/>
      <c r="H66" s="220"/>
      <c r="I66" s="20"/>
    </row>
    <row r="67" spans="2:9" ht="18.75" x14ac:dyDescent="0.3">
      <c r="B67" s="221"/>
      <c r="C67" s="222"/>
      <c r="D67" s="223" t="s">
        <v>10</v>
      </c>
      <c r="E67" s="222"/>
      <c r="F67" s="222"/>
      <c r="G67" s="222"/>
      <c r="H67" s="224">
        <f>H65+H57+H52+H37+H14</f>
        <v>0</v>
      </c>
    </row>
    <row r="68" spans="2:9" x14ac:dyDescent="0.25">
      <c r="B68" s="202"/>
      <c r="C68" s="202"/>
      <c r="D68" s="202"/>
      <c r="E68" s="202"/>
      <c r="F68" s="202"/>
      <c r="G68" s="202"/>
      <c r="H68" s="202"/>
    </row>
    <row r="69" spans="2:9" x14ac:dyDescent="0.25">
      <c r="B69" s="202"/>
      <c r="C69" s="202"/>
      <c r="D69" s="202"/>
      <c r="E69" s="202"/>
      <c r="F69" s="202"/>
      <c r="G69" s="202"/>
      <c r="H69" s="202"/>
    </row>
    <row r="70" spans="2:9" x14ac:dyDescent="0.25">
      <c r="B70" s="202"/>
      <c r="C70" s="202"/>
      <c r="D70" s="202"/>
      <c r="E70" s="202"/>
      <c r="F70" s="202"/>
      <c r="G70" s="202"/>
      <c r="H70" s="202"/>
    </row>
    <row r="71" spans="2:9" x14ac:dyDescent="0.25">
      <c r="B71" s="202"/>
      <c r="C71" s="202"/>
      <c r="D71" s="202"/>
      <c r="E71" s="202"/>
      <c r="F71" s="202"/>
      <c r="G71" s="202"/>
      <c r="H71" s="202"/>
    </row>
  </sheetData>
  <sheetProtection algorithmName="SHA-512" hashValue="AY5Ihv8pdNhzllbFB1Lt6hDExMRmV1eQYFMj1BlCD/jZ1i0R9dUW1/QmQO5g+/7o9ZsJGHL7GgFrvFHEjE03rg==" saltValue="3unCGaPw5JuraigWyI8E9A==" spinCount="100000" sheet="1" objects="1" scenarios="1"/>
  <mergeCells count="19">
    <mergeCell ref="B57:G57"/>
    <mergeCell ref="B59:H59"/>
    <mergeCell ref="B65:G65"/>
    <mergeCell ref="B37:G37"/>
    <mergeCell ref="B39:H39"/>
    <mergeCell ref="B54:H54"/>
    <mergeCell ref="D40:G40"/>
    <mergeCell ref="D47:G47"/>
    <mergeCell ref="B52:G52"/>
    <mergeCell ref="B16:H16"/>
    <mergeCell ref="D17:H17"/>
    <mergeCell ref="D22:G22"/>
    <mergeCell ref="D29:G29"/>
    <mergeCell ref="B14:G14"/>
    <mergeCell ref="C1:H1"/>
    <mergeCell ref="C2:H2"/>
    <mergeCell ref="C3:H3"/>
    <mergeCell ref="E4:F4"/>
    <mergeCell ref="B7:H7"/>
  </mergeCells>
  <printOptions horizontalCentered="1" verticalCentered="1"/>
  <pageMargins left="0.51181102362204722" right="0.51181102362204722" top="1.9685039370078741" bottom="0.78740157480314965" header="0.31496062992125984" footer="0.31496062992125984"/>
  <pageSetup paperSize="9" orientation="landscape" r:id="rId1"/>
  <headerFooter>
    <oddHeader>&amp;L&amp;G&amp;C
&amp;R&amp;G</oddHeader>
  </headerFooter>
  <rowBreaks count="2" manualBreakCount="2">
    <brk id="15" max="16383" man="1"/>
    <brk id="58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83"/>
  <sheetViews>
    <sheetView view="pageBreakPreview" topLeftCell="A52" zoomScale="85" zoomScaleSheetLayoutView="85" workbookViewId="0">
      <selection activeCell="G69" sqref="G69"/>
    </sheetView>
  </sheetViews>
  <sheetFormatPr defaultRowHeight="15" x14ac:dyDescent="0.25"/>
  <cols>
    <col min="1" max="1" width="50.7109375" customWidth="1"/>
    <col min="2" max="2" width="8.85546875" customWidth="1"/>
    <col min="3" max="3" width="13.42578125" customWidth="1"/>
    <col min="4" max="4" width="44.140625" customWidth="1"/>
    <col min="5" max="5" width="7.7109375" customWidth="1"/>
    <col min="6" max="6" width="11.140625" customWidth="1"/>
    <col min="7" max="7" width="10.7109375" customWidth="1"/>
    <col min="8" max="8" width="13" customWidth="1"/>
  </cols>
  <sheetData>
    <row r="1" spans="2:8" x14ac:dyDescent="0.25">
      <c r="B1" s="205" t="s">
        <v>16</v>
      </c>
      <c r="C1" s="241" t="s">
        <v>95</v>
      </c>
      <c r="D1" s="241"/>
      <c r="E1" s="241"/>
      <c r="F1" s="241"/>
      <c r="G1" s="241"/>
      <c r="H1" s="241"/>
    </row>
    <row r="2" spans="2:8" x14ac:dyDescent="0.25">
      <c r="B2" s="205" t="s">
        <v>17</v>
      </c>
      <c r="C2" s="241" t="s">
        <v>316</v>
      </c>
      <c r="D2" s="241"/>
      <c r="E2" s="241"/>
      <c r="F2" s="241"/>
      <c r="G2" s="241"/>
      <c r="H2" s="241"/>
    </row>
    <row r="3" spans="2:8" ht="15.75" thickBot="1" x14ac:dyDescent="0.3">
      <c r="B3" s="195" t="s">
        <v>18</v>
      </c>
      <c r="C3" s="242" t="s">
        <v>93</v>
      </c>
      <c r="D3" s="242"/>
      <c r="E3" s="242"/>
      <c r="F3" s="242"/>
      <c r="G3" s="242"/>
      <c r="H3" s="242"/>
    </row>
    <row r="4" spans="2:8" ht="15.75" thickBot="1" x14ac:dyDescent="0.3">
      <c r="B4" s="198"/>
      <c r="C4" s="199"/>
      <c r="D4" s="206" t="s">
        <v>319</v>
      </c>
      <c r="E4" s="263" t="s">
        <v>320</v>
      </c>
      <c r="F4" s="264"/>
      <c r="G4" s="198"/>
      <c r="H4" s="206" t="s">
        <v>19</v>
      </c>
    </row>
    <row r="5" spans="2:8" ht="15.75" thickBot="1" x14ac:dyDescent="0.3">
      <c r="B5" s="202"/>
      <c r="C5" s="202"/>
      <c r="D5" s="202"/>
      <c r="E5" s="202"/>
      <c r="F5" s="202"/>
      <c r="G5" s="202"/>
      <c r="H5" s="202"/>
    </row>
    <row r="6" spans="2:8" ht="19.5" thickBot="1" x14ac:dyDescent="0.35">
      <c r="B6" s="265" t="s">
        <v>193</v>
      </c>
      <c r="C6" s="266"/>
      <c r="D6" s="266"/>
      <c r="E6" s="266"/>
      <c r="F6" s="266"/>
      <c r="G6" s="266"/>
      <c r="H6" s="267"/>
    </row>
    <row r="7" spans="2:8" ht="15.75" thickBot="1" x14ac:dyDescent="0.3">
      <c r="B7" s="202" t="s">
        <v>194</v>
      </c>
      <c r="C7" s="202" t="s">
        <v>97</v>
      </c>
      <c r="D7" s="202"/>
      <c r="E7" s="202"/>
      <c r="F7" s="202"/>
      <c r="G7" s="202"/>
      <c r="H7" s="202"/>
    </row>
    <row r="8" spans="2:8" ht="19.5" thickBot="1" x14ac:dyDescent="0.35">
      <c r="B8" s="260" t="s">
        <v>195</v>
      </c>
      <c r="C8" s="261"/>
      <c r="D8" s="261"/>
      <c r="E8" s="261"/>
      <c r="F8" s="261"/>
      <c r="G8" s="261"/>
      <c r="H8" s="262"/>
    </row>
    <row r="9" spans="2:8" ht="18.75" x14ac:dyDescent="0.3">
      <c r="B9" s="109" t="s">
        <v>26</v>
      </c>
      <c r="C9" s="254" t="s">
        <v>33</v>
      </c>
      <c r="D9" s="255"/>
      <c r="E9" s="255"/>
      <c r="F9" s="256"/>
      <c r="G9" s="110" t="s">
        <v>196</v>
      </c>
      <c r="H9" s="110" t="s">
        <v>34</v>
      </c>
    </row>
    <row r="10" spans="2:8" ht="30" x14ac:dyDescent="0.25">
      <c r="B10" s="111" t="s">
        <v>0</v>
      </c>
      <c r="C10" s="112" t="s">
        <v>197</v>
      </c>
      <c r="D10" s="111" t="s">
        <v>198</v>
      </c>
      <c r="E10" s="111" t="s">
        <v>1</v>
      </c>
      <c r="F10" s="111" t="s">
        <v>199</v>
      </c>
      <c r="G10" s="112" t="s">
        <v>200</v>
      </c>
      <c r="H10" s="112" t="s">
        <v>4</v>
      </c>
    </row>
    <row r="11" spans="2:8" ht="27" x14ac:dyDescent="0.25">
      <c r="B11" s="11">
        <v>1</v>
      </c>
      <c r="C11" s="113">
        <v>90777</v>
      </c>
      <c r="D11" s="114" t="s">
        <v>201</v>
      </c>
      <c r="E11" s="113" t="s">
        <v>202</v>
      </c>
      <c r="F11" s="115">
        <v>30</v>
      </c>
      <c r="G11" s="207"/>
      <c r="H11" s="116">
        <f>F11*G11</f>
        <v>0</v>
      </c>
    </row>
    <row r="12" spans="2:8" ht="27" x14ac:dyDescent="0.25">
      <c r="B12" s="11">
        <v>2</v>
      </c>
      <c r="C12" s="113">
        <v>90780</v>
      </c>
      <c r="D12" s="114" t="s">
        <v>203</v>
      </c>
      <c r="E12" s="113" t="s">
        <v>202</v>
      </c>
      <c r="F12" s="115">
        <v>60</v>
      </c>
      <c r="G12" s="207"/>
      <c r="H12" s="116">
        <f t="shared" ref="H12:H14" si="0">F12*G12</f>
        <v>0</v>
      </c>
    </row>
    <row r="13" spans="2:8" ht="27" x14ac:dyDescent="0.25">
      <c r="B13" s="11">
        <v>3</v>
      </c>
      <c r="C13" s="113">
        <v>90766</v>
      </c>
      <c r="D13" s="114" t="s">
        <v>204</v>
      </c>
      <c r="E13" s="113" t="s">
        <v>202</v>
      </c>
      <c r="F13" s="115">
        <v>50</v>
      </c>
      <c r="G13" s="207"/>
      <c r="H13" s="116">
        <f t="shared" si="0"/>
        <v>0</v>
      </c>
    </row>
    <row r="14" spans="2:8" ht="27.75" thickBot="1" x14ac:dyDescent="0.3">
      <c r="B14" s="11">
        <v>4</v>
      </c>
      <c r="C14" s="113">
        <v>88326</v>
      </c>
      <c r="D14" s="114" t="s">
        <v>205</v>
      </c>
      <c r="E14" s="113" t="s">
        <v>202</v>
      </c>
      <c r="F14" s="115">
        <v>150</v>
      </c>
      <c r="G14" s="207"/>
      <c r="H14" s="116">
        <f t="shared" si="0"/>
        <v>0</v>
      </c>
    </row>
    <row r="15" spans="2:8" ht="15.75" thickBot="1" x14ac:dyDescent="0.3">
      <c r="B15" s="257" t="s">
        <v>206</v>
      </c>
      <c r="C15" s="258"/>
      <c r="D15" s="258"/>
      <c r="E15" s="258"/>
      <c r="F15" s="258"/>
      <c r="G15" s="259"/>
      <c r="H15" s="117">
        <f>SUM(H11:H14)</f>
        <v>0</v>
      </c>
    </row>
    <row r="16" spans="2:8" ht="15.75" thickBot="1" x14ac:dyDescent="0.3"/>
    <row r="17" spans="2:8" ht="19.5" thickBot="1" x14ac:dyDescent="0.35">
      <c r="B17" s="260" t="s">
        <v>207</v>
      </c>
      <c r="C17" s="261"/>
      <c r="D17" s="261"/>
      <c r="E17" s="261"/>
      <c r="F17" s="261"/>
      <c r="G17" s="261"/>
      <c r="H17" s="262"/>
    </row>
    <row r="18" spans="2:8" ht="15.75" x14ac:dyDescent="0.25">
      <c r="B18" s="118" t="s">
        <v>39</v>
      </c>
      <c r="C18" s="254" t="s">
        <v>40</v>
      </c>
      <c r="D18" s="255"/>
      <c r="E18" s="255"/>
      <c r="F18" s="256"/>
      <c r="G18" s="110" t="s">
        <v>196</v>
      </c>
      <c r="H18" s="110" t="s">
        <v>7</v>
      </c>
    </row>
    <row r="19" spans="2:8" ht="30" x14ac:dyDescent="0.25">
      <c r="B19" s="111" t="s">
        <v>0</v>
      </c>
      <c r="C19" s="112" t="s">
        <v>197</v>
      </c>
      <c r="D19" s="111" t="s">
        <v>198</v>
      </c>
      <c r="E19" s="111" t="s">
        <v>1</v>
      </c>
      <c r="F19" s="111" t="s">
        <v>199</v>
      </c>
      <c r="G19" s="112" t="s">
        <v>200</v>
      </c>
      <c r="H19" s="112" t="s">
        <v>4</v>
      </c>
    </row>
    <row r="20" spans="2:8" ht="15.75" x14ac:dyDescent="0.25">
      <c r="B20" s="11">
        <v>1</v>
      </c>
      <c r="C20" s="113" t="s">
        <v>208</v>
      </c>
      <c r="D20" s="119" t="s">
        <v>209</v>
      </c>
      <c r="E20" s="113" t="s">
        <v>202</v>
      </c>
      <c r="F20" s="115">
        <v>0.79500000000000004</v>
      </c>
      <c r="G20" s="207"/>
      <c r="H20" s="116">
        <f>F20*G20</f>
        <v>0</v>
      </c>
    </row>
    <row r="21" spans="2:8" ht="15.75" x14ac:dyDescent="0.25">
      <c r="B21" s="11">
        <v>2</v>
      </c>
      <c r="C21" s="113" t="s">
        <v>210</v>
      </c>
      <c r="D21" s="119" t="s">
        <v>211</v>
      </c>
      <c r="E21" s="113" t="s">
        <v>202</v>
      </c>
      <c r="F21" s="115">
        <v>0.98</v>
      </c>
      <c r="G21" s="207"/>
      <c r="H21" s="116">
        <f t="shared" ref="H21:H22" si="1">F21*G21</f>
        <v>0</v>
      </c>
    </row>
    <row r="22" spans="2:8" ht="54.75" thickBot="1" x14ac:dyDescent="0.3">
      <c r="B22" s="11">
        <v>3</v>
      </c>
      <c r="C22" s="113">
        <v>94971</v>
      </c>
      <c r="D22" s="114" t="s">
        <v>212</v>
      </c>
      <c r="E22" s="113" t="s">
        <v>213</v>
      </c>
      <c r="F22" s="115">
        <v>6.2E-2</v>
      </c>
      <c r="G22" s="207"/>
      <c r="H22" s="116">
        <f t="shared" si="1"/>
        <v>0</v>
      </c>
    </row>
    <row r="23" spans="2:8" ht="15.75" thickBot="1" x14ac:dyDescent="0.3">
      <c r="B23" s="257" t="s">
        <v>206</v>
      </c>
      <c r="C23" s="258"/>
      <c r="D23" s="258"/>
      <c r="E23" s="258"/>
      <c r="F23" s="258"/>
      <c r="G23" s="259"/>
      <c r="H23" s="117">
        <f>SUM(H20:H22)</f>
        <v>0</v>
      </c>
    </row>
    <row r="24" spans="2:8" ht="15.75" thickBot="1" x14ac:dyDescent="0.3"/>
    <row r="25" spans="2:8" ht="19.5" thickBot="1" x14ac:dyDescent="0.35">
      <c r="B25" s="260" t="s">
        <v>214</v>
      </c>
      <c r="C25" s="261"/>
      <c r="D25" s="261"/>
      <c r="E25" s="261"/>
      <c r="F25" s="261"/>
      <c r="G25" s="261"/>
      <c r="H25" s="262"/>
    </row>
    <row r="26" spans="2:8" ht="15.75" x14ac:dyDescent="0.25">
      <c r="B26" s="120" t="s">
        <v>58</v>
      </c>
      <c r="C26" s="254" t="s">
        <v>216</v>
      </c>
      <c r="D26" s="255"/>
      <c r="E26" s="255"/>
      <c r="F26" s="256"/>
      <c r="G26" s="121" t="s">
        <v>196</v>
      </c>
      <c r="H26" s="121" t="s">
        <v>28</v>
      </c>
    </row>
    <row r="27" spans="2:8" ht="30" x14ac:dyDescent="0.25">
      <c r="B27" s="111" t="s">
        <v>0</v>
      </c>
      <c r="C27" s="112" t="s">
        <v>197</v>
      </c>
      <c r="D27" s="111" t="s">
        <v>198</v>
      </c>
      <c r="E27" s="111" t="s">
        <v>1</v>
      </c>
      <c r="F27" s="111" t="s">
        <v>199</v>
      </c>
      <c r="G27" s="112" t="s">
        <v>200</v>
      </c>
      <c r="H27" s="112" t="s">
        <v>4</v>
      </c>
    </row>
    <row r="28" spans="2:8" ht="54" x14ac:dyDescent="0.25">
      <c r="B28" s="11">
        <v>1</v>
      </c>
      <c r="C28" s="113" t="s">
        <v>217</v>
      </c>
      <c r="D28" s="114" t="s">
        <v>8</v>
      </c>
      <c r="E28" s="113" t="s">
        <v>218</v>
      </c>
      <c r="F28" s="122">
        <v>1.1000000000000001</v>
      </c>
      <c r="G28" s="207"/>
      <c r="H28" s="116">
        <f>F28*G28</f>
        <v>0</v>
      </c>
    </row>
    <row r="29" spans="2:8" ht="15.75" x14ac:dyDescent="0.25">
      <c r="B29" s="11">
        <v>2</v>
      </c>
      <c r="C29" s="113">
        <v>88245</v>
      </c>
      <c r="D29" s="119" t="s">
        <v>219</v>
      </c>
      <c r="E29" s="113" t="s">
        <v>202</v>
      </c>
      <c r="F29" s="123">
        <v>0.05</v>
      </c>
      <c r="G29" s="207"/>
      <c r="H29" s="116">
        <f t="shared" ref="H29" si="2">F29*G29</f>
        <v>0</v>
      </c>
    </row>
    <row r="30" spans="2:8" ht="15.75" x14ac:dyDescent="0.25">
      <c r="B30" s="11"/>
      <c r="C30" s="11"/>
      <c r="D30" s="4"/>
      <c r="E30" s="4"/>
      <c r="F30" s="4"/>
      <c r="G30" s="4"/>
      <c r="H30" s="116"/>
    </row>
    <row r="31" spans="2:8" ht="16.5" thickBot="1" x14ac:dyDescent="0.3">
      <c r="B31" s="11"/>
      <c r="C31" s="11"/>
      <c r="D31" s="4"/>
      <c r="E31" s="4"/>
      <c r="F31" s="4"/>
      <c r="G31" s="4"/>
      <c r="H31" s="116"/>
    </row>
    <row r="32" spans="2:8" ht="15.75" thickBot="1" x14ac:dyDescent="0.3">
      <c r="B32" s="257" t="s">
        <v>206</v>
      </c>
      <c r="C32" s="258"/>
      <c r="D32" s="258"/>
      <c r="E32" s="258"/>
      <c r="F32" s="258"/>
      <c r="G32" s="259"/>
      <c r="H32" s="117">
        <f>SUM(H28:H31)</f>
        <v>0</v>
      </c>
    </row>
    <row r="34" spans="2:8" ht="15.75" thickBot="1" x14ac:dyDescent="0.3"/>
    <row r="35" spans="2:8" ht="19.5" thickBot="1" x14ac:dyDescent="0.35">
      <c r="B35" s="260" t="s">
        <v>215</v>
      </c>
      <c r="C35" s="261"/>
      <c r="D35" s="261"/>
      <c r="E35" s="261"/>
      <c r="F35" s="261"/>
      <c r="G35" s="261"/>
      <c r="H35" s="262"/>
    </row>
    <row r="36" spans="2:8" ht="15.75" x14ac:dyDescent="0.25">
      <c r="B36" s="120" t="s">
        <v>59</v>
      </c>
      <c r="C36" s="254" t="s">
        <v>90</v>
      </c>
      <c r="D36" s="255"/>
      <c r="E36" s="255"/>
      <c r="F36" s="256"/>
      <c r="G36" s="121" t="s">
        <v>196</v>
      </c>
      <c r="H36" s="121" t="s">
        <v>28</v>
      </c>
    </row>
    <row r="37" spans="2:8" ht="30" x14ac:dyDescent="0.25">
      <c r="B37" s="111" t="s">
        <v>0</v>
      </c>
      <c r="C37" s="112" t="s">
        <v>197</v>
      </c>
      <c r="D37" s="111" t="s">
        <v>198</v>
      </c>
      <c r="E37" s="111" t="s">
        <v>1</v>
      </c>
      <c r="F37" s="111" t="s">
        <v>199</v>
      </c>
      <c r="G37" s="112" t="s">
        <v>200</v>
      </c>
      <c r="H37" s="112" t="s">
        <v>4</v>
      </c>
    </row>
    <row r="38" spans="2:8" ht="27" x14ac:dyDescent="0.25">
      <c r="B38" s="11">
        <v>1</v>
      </c>
      <c r="C38" s="113">
        <v>38597</v>
      </c>
      <c r="D38" s="114" t="s">
        <v>220</v>
      </c>
      <c r="E38" s="113" t="s">
        <v>221</v>
      </c>
      <c r="F38" s="122">
        <v>2.5</v>
      </c>
      <c r="G38" s="207"/>
      <c r="H38" s="116">
        <f>F38*G38</f>
        <v>0</v>
      </c>
    </row>
    <row r="39" spans="2:8" ht="15.75" x14ac:dyDescent="0.25">
      <c r="B39" s="11">
        <v>2</v>
      </c>
      <c r="C39" s="113" t="s">
        <v>222</v>
      </c>
      <c r="D39" s="119" t="s">
        <v>223</v>
      </c>
      <c r="E39" s="113" t="s">
        <v>213</v>
      </c>
      <c r="F39" s="123">
        <v>1.4E-3</v>
      </c>
      <c r="G39" s="207"/>
      <c r="H39" s="116">
        <f t="shared" ref="H39:H41" si="3">F39*G39</f>
        <v>0</v>
      </c>
    </row>
    <row r="40" spans="2:8" ht="15.75" x14ac:dyDescent="0.25">
      <c r="B40" s="11">
        <v>3</v>
      </c>
      <c r="C40" s="113" t="s">
        <v>208</v>
      </c>
      <c r="D40" s="119" t="s">
        <v>209</v>
      </c>
      <c r="E40" s="113" t="s">
        <v>202</v>
      </c>
      <c r="F40" s="122">
        <v>0.253</v>
      </c>
      <c r="G40" s="207"/>
      <c r="H40" s="116">
        <f t="shared" si="3"/>
        <v>0</v>
      </c>
    </row>
    <row r="41" spans="2:8" ht="15.75" x14ac:dyDescent="0.25">
      <c r="B41" s="11">
        <v>4</v>
      </c>
      <c r="C41" s="113" t="s">
        <v>210</v>
      </c>
      <c r="D41" s="119" t="s">
        <v>211</v>
      </c>
      <c r="E41" s="124" t="s">
        <v>202</v>
      </c>
      <c r="F41" s="125">
        <v>0.126</v>
      </c>
      <c r="G41" s="207"/>
      <c r="H41" s="116">
        <f t="shared" si="3"/>
        <v>0</v>
      </c>
    </row>
    <row r="42" spans="2:8" ht="15.75" x14ac:dyDescent="0.25">
      <c r="B42" s="11"/>
      <c r="C42" s="11"/>
      <c r="D42" s="4"/>
      <c r="E42" s="4"/>
      <c r="F42" s="4"/>
      <c r="G42" s="4"/>
      <c r="H42" s="116"/>
    </row>
    <row r="43" spans="2:8" ht="16.5" thickBot="1" x14ac:dyDescent="0.3">
      <c r="B43" s="11"/>
      <c r="C43" s="11"/>
      <c r="D43" s="4"/>
      <c r="E43" s="4"/>
      <c r="F43" s="4"/>
      <c r="G43" s="4"/>
      <c r="H43" s="116"/>
    </row>
    <row r="44" spans="2:8" ht="15.75" thickBot="1" x14ac:dyDescent="0.3">
      <c r="B44" s="257" t="s">
        <v>206</v>
      </c>
      <c r="C44" s="258"/>
      <c r="D44" s="258"/>
      <c r="E44" s="258"/>
      <c r="F44" s="258"/>
      <c r="G44" s="259"/>
      <c r="H44" s="117">
        <f>SUM(H38:H43)</f>
        <v>0</v>
      </c>
    </row>
    <row r="46" spans="2:8" ht="15.75" thickBot="1" x14ac:dyDescent="0.3"/>
    <row r="47" spans="2:8" ht="19.5" thickBot="1" x14ac:dyDescent="0.35">
      <c r="B47" s="260" t="s">
        <v>224</v>
      </c>
      <c r="C47" s="261"/>
      <c r="D47" s="261"/>
      <c r="E47" s="261"/>
      <c r="F47" s="261"/>
      <c r="G47" s="261"/>
      <c r="H47" s="262"/>
    </row>
    <row r="48" spans="2:8" ht="18.75" x14ac:dyDescent="0.3">
      <c r="B48" s="109" t="s">
        <v>25</v>
      </c>
      <c r="C48" s="254" t="s">
        <v>31</v>
      </c>
      <c r="D48" s="255"/>
      <c r="E48" s="255"/>
      <c r="F48" s="256"/>
      <c r="G48" s="121" t="s">
        <v>196</v>
      </c>
      <c r="H48" s="121" t="s">
        <v>32</v>
      </c>
    </row>
    <row r="49" spans="2:8" ht="30" x14ac:dyDescent="0.25">
      <c r="B49" s="111" t="s">
        <v>0</v>
      </c>
      <c r="C49" s="112" t="s">
        <v>197</v>
      </c>
      <c r="D49" s="111" t="s">
        <v>198</v>
      </c>
      <c r="E49" s="111" t="s">
        <v>1</v>
      </c>
      <c r="F49" s="111" t="s">
        <v>199</v>
      </c>
      <c r="G49" s="112" t="s">
        <v>200</v>
      </c>
      <c r="H49" s="112" t="s">
        <v>4</v>
      </c>
    </row>
    <row r="50" spans="2:8" ht="54" x14ac:dyDescent="0.25">
      <c r="B50" s="11">
        <v>1</v>
      </c>
      <c r="C50" s="113" t="s">
        <v>225</v>
      </c>
      <c r="D50" s="114" t="s">
        <v>226</v>
      </c>
      <c r="E50" s="113" t="s">
        <v>218</v>
      </c>
      <c r="F50" s="122">
        <v>27</v>
      </c>
      <c r="G50" s="207"/>
      <c r="H50" s="116">
        <f>F50*G50</f>
        <v>0</v>
      </c>
    </row>
    <row r="51" spans="2:8" ht="54" x14ac:dyDescent="0.25">
      <c r="B51" s="11">
        <v>2</v>
      </c>
      <c r="C51" s="113" t="s">
        <v>227</v>
      </c>
      <c r="D51" s="114" t="s">
        <v>228</v>
      </c>
      <c r="E51" s="113" t="s">
        <v>1</v>
      </c>
      <c r="F51" s="123">
        <v>1</v>
      </c>
      <c r="G51" s="207"/>
      <c r="H51" s="116">
        <f t="shared" ref="H51:H54" si="4">F51*G51</f>
        <v>0</v>
      </c>
    </row>
    <row r="52" spans="2:8" ht="40.5" x14ac:dyDescent="0.25">
      <c r="B52" s="11">
        <v>3</v>
      </c>
      <c r="C52" s="113" t="s">
        <v>229</v>
      </c>
      <c r="D52" s="114" t="s">
        <v>230</v>
      </c>
      <c r="E52" s="113" t="s">
        <v>218</v>
      </c>
      <c r="F52" s="122">
        <v>6</v>
      </c>
      <c r="G52" s="207"/>
      <c r="H52" s="116">
        <f t="shared" si="4"/>
        <v>0</v>
      </c>
    </row>
    <row r="53" spans="2:8" ht="27" x14ac:dyDescent="0.25">
      <c r="B53" s="11">
        <v>4</v>
      </c>
      <c r="C53" s="113">
        <v>88264</v>
      </c>
      <c r="D53" s="114" t="s">
        <v>231</v>
      </c>
      <c r="E53" s="113" t="s">
        <v>202</v>
      </c>
      <c r="F53" s="122">
        <v>24</v>
      </c>
      <c r="G53" s="207"/>
      <c r="H53" s="116">
        <f t="shared" si="4"/>
        <v>0</v>
      </c>
    </row>
    <row r="54" spans="2:8" ht="15.75" x14ac:dyDescent="0.25">
      <c r="B54" s="11">
        <v>5</v>
      </c>
      <c r="C54" s="113" t="s">
        <v>210</v>
      </c>
      <c r="D54" s="119" t="s">
        <v>211</v>
      </c>
      <c r="E54" s="124" t="s">
        <v>202</v>
      </c>
      <c r="F54" s="125">
        <v>24</v>
      </c>
      <c r="G54" s="207"/>
      <c r="H54" s="116">
        <f t="shared" si="4"/>
        <v>0</v>
      </c>
    </row>
    <row r="55" spans="2:8" ht="15.75" x14ac:dyDescent="0.25">
      <c r="B55" s="11"/>
      <c r="C55" s="11"/>
      <c r="D55" s="4"/>
      <c r="E55" s="4"/>
      <c r="F55" s="4"/>
      <c r="G55" s="4"/>
      <c r="H55" s="116"/>
    </row>
    <row r="56" spans="2:8" ht="16.5" thickBot="1" x14ac:dyDescent="0.3">
      <c r="B56" s="11"/>
      <c r="C56" s="11"/>
      <c r="D56" s="4"/>
      <c r="E56" s="4"/>
      <c r="F56" s="4"/>
      <c r="G56" s="4"/>
      <c r="H56" s="116"/>
    </row>
    <row r="57" spans="2:8" ht="15.75" thickBot="1" x14ac:dyDescent="0.3">
      <c r="B57" s="257" t="s">
        <v>206</v>
      </c>
      <c r="C57" s="258"/>
      <c r="D57" s="258"/>
      <c r="E57" s="258"/>
      <c r="F57" s="258"/>
      <c r="G57" s="259"/>
      <c r="H57" s="117">
        <f>SUM(H50:H56)</f>
        <v>0</v>
      </c>
    </row>
    <row r="60" spans="2:8" ht="15.75" thickBot="1" x14ac:dyDescent="0.3"/>
    <row r="61" spans="2:8" ht="19.5" thickBot="1" x14ac:dyDescent="0.35">
      <c r="B61" s="260" t="s">
        <v>232</v>
      </c>
      <c r="C61" s="261"/>
      <c r="D61" s="261"/>
      <c r="E61" s="261"/>
      <c r="F61" s="261"/>
      <c r="G61" s="261"/>
      <c r="H61" s="262"/>
    </row>
    <row r="62" spans="2:8" ht="18.75" x14ac:dyDescent="0.3">
      <c r="B62" s="109" t="s">
        <v>24</v>
      </c>
      <c r="C62" s="254" t="s">
        <v>30</v>
      </c>
      <c r="D62" s="255"/>
      <c r="E62" s="255"/>
      <c r="F62" s="256"/>
      <c r="G62" s="121" t="s">
        <v>196</v>
      </c>
      <c r="H62" s="121" t="s">
        <v>32</v>
      </c>
    </row>
    <row r="63" spans="2:8" ht="30" x14ac:dyDescent="0.25">
      <c r="B63" s="111" t="s">
        <v>0</v>
      </c>
      <c r="C63" s="111" t="s">
        <v>197</v>
      </c>
      <c r="D63" s="111" t="s">
        <v>198</v>
      </c>
      <c r="E63" s="111" t="s">
        <v>1</v>
      </c>
      <c r="F63" s="111" t="s">
        <v>199</v>
      </c>
      <c r="G63" s="112" t="s">
        <v>200</v>
      </c>
      <c r="H63" s="112" t="s">
        <v>4</v>
      </c>
    </row>
    <row r="64" spans="2:8" ht="40.5" x14ac:dyDescent="0.25">
      <c r="B64" s="11">
        <v>1</v>
      </c>
      <c r="C64" s="113" t="s">
        <v>233</v>
      </c>
      <c r="D64" s="114" t="s">
        <v>234</v>
      </c>
      <c r="E64" s="113" t="s">
        <v>213</v>
      </c>
      <c r="F64" s="122">
        <v>1.89E-2</v>
      </c>
      <c r="G64" s="207"/>
      <c r="H64" s="116">
        <f>F64*G64</f>
        <v>0</v>
      </c>
    </row>
    <row r="65" spans="2:8" ht="54" x14ac:dyDescent="0.25">
      <c r="B65" s="11">
        <v>2</v>
      </c>
      <c r="C65" s="113" t="s">
        <v>235</v>
      </c>
      <c r="D65" s="114" t="s">
        <v>236</v>
      </c>
      <c r="E65" s="113" t="s">
        <v>237</v>
      </c>
      <c r="F65" s="123">
        <v>25</v>
      </c>
      <c r="G65" s="207"/>
      <c r="H65" s="116">
        <f t="shared" ref="H65:H77" si="5">F65*G65</f>
        <v>0</v>
      </c>
    </row>
    <row r="66" spans="2:8" ht="27" x14ac:dyDescent="0.25">
      <c r="B66" s="11">
        <v>3</v>
      </c>
      <c r="C66" s="113" t="s">
        <v>238</v>
      </c>
      <c r="D66" s="114" t="s">
        <v>239</v>
      </c>
      <c r="E66" s="113" t="s">
        <v>240</v>
      </c>
      <c r="F66" s="123">
        <v>1</v>
      </c>
      <c r="G66" s="207"/>
      <c r="H66" s="116">
        <f t="shared" si="5"/>
        <v>0</v>
      </c>
    </row>
    <row r="67" spans="2:8" ht="40.5" x14ac:dyDescent="0.25">
      <c r="B67" s="11">
        <v>4</v>
      </c>
      <c r="C67" s="113" t="s">
        <v>241</v>
      </c>
      <c r="D67" s="114" t="s">
        <v>242</v>
      </c>
      <c r="E67" s="113" t="s">
        <v>237</v>
      </c>
      <c r="F67" s="123">
        <v>8</v>
      </c>
      <c r="G67" s="207"/>
      <c r="H67" s="116">
        <f t="shared" si="5"/>
        <v>0</v>
      </c>
    </row>
    <row r="68" spans="2:8" ht="27" x14ac:dyDescent="0.25">
      <c r="B68" s="11">
        <v>5</v>
      </c>
      <c r="C68" s="113" t="s">
        <v>243</v>
      </c>
      <c r="D68" s="114" t="s">
        <v>244</v>
      </c>
      <c r="E68" s="113" t="s">
        <v>1</v>
      </c>
      <c r="F68" s="123">
        <v>30</v>
      </c>
      <c r="G68" s="207"/>
      <c r="H68" s="116">
        <f t="shared" si="5"/>
        <v>0</v>
      </c>
    </row>
    <row r="69" spans="2:8" ht="40.5" x14ac:dyDescent="0.25">
      <c r="B69" s="11">
        <v>6</v>
      </c>
      <c r="C69" s="113" t="s">
        <v>245</v>
      </c>
      <c r="D69" s="114" t="s">
        <v>246</v>
      </c>
      <c r="E69" s="113" t="s">
        <v>1</v>
      </c>
      <c r="F69" s="123">
        <v>2.3199999999999998E-2</v>
      </c>
      <c r="G69" s="207"/>
      <c r="H69" s="116">
        <f t="shared" si="5"/>
        <v>0</v>
      </c>
    </row>
    <row r="70" spans="2:8" ht="27" x14ac:dyDescent="0.25">
      <c r="B70" s="11">
        <v>7</v>
      </c>
      <c r="C70" s="113" t="s">
        <v>247</v>
      </c>
      <c r="D70" s="114" t="s">
        <v>248</v>
      </c>
      <c r="E70" s="113" t="s">
        <v>1</v>
      </c>
      <c r="F70" s="123">
        <v>2.3199999999999998E-2</v>
      </c>
      <c r="G70" s="207"/>
      <c r="H70" s="116">
        <f t="shared" si="5"/>
        <v>0</v>
      </c>
    </row>
    <row r="71" spans="2:8" ht="54" x14ac:dyDescent="0.25">
      <c r="B71" s="11">
        <v>8</v>
      </c>
      <c r="C71" s="113" t="s">
        <v>249</v>
      </c>
      <c r="D71" s="114" t="s">
        <v>250</v>
      </c>
      <c r="E71" s="113" t="s">
        <v>1</v>
      </c>
      <c r="F71" s="123">
        <v>2.3199999999999998E-2</v>
      </c>
      <c r="G71" s="207"/>
      <c r="H71" s="116">
        <f t="shared" si="5"/>
        <v>0</v>
      </c>
    </row>
    <row r="72" spans="2:8" ht="27" x14ac:dyDescent="0.25">
      <c r="B72" s="11">
        <v>9</v>
      </c>
      <c r="C72" s="113" t="s">
        <v>251</v>
      </c>
      <c r="D72" s="114" t="s">
        <v>252</v>
      </c>
      <c r="E72" s="113" t="s">
        <v>237</v>
      </c>
      <c r="F72" s="123">
        <v>5</v>
      </c>
      <c r="G72" s="207"/>
      <c r="H72" s="116">
        <f t="shared" si="5"/>
        <v>0</v>
      </c>
    </row>
    <row r="73" spans="2:8" ht="27" x14ac:dyDescent="0.25">
      <c r="B73" s="11">
        <v>10</v>
      </c>
      <c r="C73" s="113" t="s">
        <v>253</v>
      </c>
      <c r="D73" s="114" t="s">
        <v>254</v>
      </c>
      <c r="E73" s="113" t="s">
        <v>237</v>
      </c>
      <c r="F73" s="123">
        <v>30</v>
      </c>
      <c r="G73" s="207"/>
      <c r="H73" s="116">
        <f t="shared" si="5"/>
        <v>0</v>
      </c>
    </row>
    <row r="74" spans="2:8" ht="27" x14ac:dyDescent="0.25">
      <c r="B74" s="11">
        <v>11</v>
      </c>
      <c r="C74" s="113">
        <v>88262</v>
      </c>
      <c r="D74" s="114" t="s">
        <v>255</v>
      </c>
      <c r="E74" s="113" t="s">
        <v>202</v>
      </c>
      <c r="F74" s="122">
        <v>8</v>
      </c>
      <c r="G74" s="207"/>
      <c r="H74" s="116">
        <f t="shared" si="5"/>
        <v>0</v>
      </c>
    </row>
    <row r="75" spans="2:8" ht="27" x14ac:dyDescent="0.25">
      <c r="B75" s="11">
        <v>12</v>
      </c>
      <c r="C75" s="113">
        <v>88267</v>
      </c>
      <c r="D75" s="114" t="s">
        <v>256</v>
      </c>
      <c r="E75" s="113" t="s">
        <v>202</v>
      </c>
      <c r="F75" s="122">
        <v>8</v>
      </c>
      <c r="G75" s="207"/>
      <c r="H75" s="116">
        <f t="shared" si="5"/>
        <v>0</v>
      </c>
    </row>
    <row r="76" spans="2:8" ht="15.75" x14ac:dyDescent="0.25">
      <c r="B76" s="11">
        <v>13</v>
      </c>
      <c r="C76" s="113">
        <v>88309</v>
      </c>
      <c r="D76" s="119" t="s">
        <v>209</v>
      </c>
      <c r="E76" s="113" t="s">
        <v>202</v>
      </c>
      <c r="F76" s="122">
        <v>8</v>
      </c>
      <c r="G76" s="207"/>
      <c r="H76" s="116">
        <f t="shared" si="5"/>
        <v>0</v>
      </c>
    </row>
    <row r="77" spans="2:8" ht="15.75" x14ac:dyDescent="0.25">
      <c r="B77" s="11">
        <v>14</v>
      </c>
      <c r="C77" s="113" t="s">
        <v>210</v>
      </c>
      <c r="D77" s="119" t="s">
        <v>211</v>
      </c>
      <c r="E77" s="124" t="s">
        <v>202</v>
      </c>
      <c r="F77" s="125">
        <v>8</v>
      </c>
      <c r="G77" s="207"/>
      <c r="H77" s="116">
        <f t="shared" si="5"/>
        <v>0</v>
      </c>
    </row>
    <row r="78" spans="2:8" ht="16.5" thickBot="1" x14ac:dyDescent="0.3">
      <c r="B78" s="11"/>
      <c r="C78" s="11"/>
      <c r="D78" s="4"/>
      <c r="E78" s="4"/>
      <c r="F78" s="4"/>
      <c r="G78" s="4"/>
      <c r="H78" s="116"/>
    </row>
    <row r="79" spans="2:8" ht="15.75" thickBot="1" x14ac:dyDescent="0.3">
      <c r="B79" s="257" t="s">
        <v>206</v>
      </c>
      <c r="C79" s="258"/>
      <c r="D79" s="258"/>
      <c r="E79" s="258"/>
      <c r="F79" s="258"/>
      <c r="G79" s="259"/>
      <c r="H79" s="117">
        <f>SUM(H64:H78)</f>
        <v>0</v>
      </c>
    </row>
    <row r="80" spans="2:8" x14ac:dyDescent="0.25">
      <c r="B80" s="202"/>
      <c r="C80" s="202"/>
      <c r="D80" s="202"/>
      <c r="E80" s="202"/>
      <c r="F80" s="202"/>
      <c r="G80" s="202"/>
      <c r="H80" s="202"/>
    </row>
    <row r="81" spans="2:8" x14ac:dyDescent="0.25">
      <c r="B81" s="202"/>
      <c r="C81" s="202"/>
      <c r="D81" s="202"/>
      <c r="E81" s="202"/>
      <c r="F81" s="202"/>
      <c r="G81" s="202"/>
      <c r="H81" s="202"/>
    </row>
    <row r="82" spans="2:8" x14ac:dyDescent="0.25">
      <c r="B82" s="202"/>
      <c r="C82" s="202"/>
      <c r="D82" s="202"/>
      <c r="E82" s="202"/>
      <c r="F82" s="202"/>
      <c r="G82" s="202"/>
      <c r="H82" s="202"/>
    </row>
    <row r="83" spans="2:8" x14ac:dyDescent="0.25">
      <c r="B83" s="202"/>
      <c r="C83" s="202"/>
      <c r="D83" s="202"/>
      <c r="E83" s="202"/>
      <c r="F83" s="202"/>
      <c r="G83" s="202"/>
      <c r="H83" s="202"/>
    </row>
  </sheetData>
  <sheetProtection algorithmName="SHA-512" hashValue="6tSK7u220K6Q8UVrlgTzO5H6q0FcUbRlqq/gemyB0u2SruZaVvUHK835vzY5K1amP7GPSog7NPYm7Ghb3cJv9A==" saltValue="4mabZ42tbGUvJfC77UG7ug==" spinCount="100000" sheet="1" objects="1" scenarios="1"/>
  <mergeCells count="23">
    <mergeCell ref="B8:H8"/>
    <mergeCell ref="C1:H1"/>
    <mergeCell ref="C2:H2"/>
    <mergeCell ref="C3:H3"/>
    <mergeCell ref="E4:F4"/>
    <mergeCell ref="B6:H6"/>
    <mergeCell ref="B47:H47"/>
    <mergeCell ref="B25:H25"/>
    <mergeCell ref="C9:F9"/>
    <mergeCell ref="B15:G15"/>
    <mergeCell ref="B17:H17"/>
    <mergeCell ref="C18:F18"/>
    <mergeCell ref="B23:G23"/>
    <mergeCell ref="C26:F26"/>
    <mergeCell ref="B32:G32"/>
    <mergeCell ref="B35:H35"/>
    <mergeCell ref="C36:F36"/>
    <mergeCell ref="B44:G44"/>
    <mergeCell ref="C48:F48"/>
    <mergeCell ref="B57:G57"/>
    <mergeCell ref="B61:H61"/>
    <mergeCell ref="C62:F62"/>
    <mergeCell ref="B79:G79"/>
  </mergeCells>
  <printOptions horizontalCentered="1"/>
  <pageMargins left="0.51181102362204722" right="0.51181102362204722" top="1.9685039370078741" bottom="0.78740157480314965" header="0.31496062992125984" footer="0.31496062992125984"/>
  <pageSetup paperSize="9" scale="94" orientation="landscape" r:id="rId1"/>
  <headerFooter>
    <oddHeader>&amp;L&amp;G&amp;R&amp;G</oddHeader>
  </headerFooter>
  <rowBreaks count="2" manualBreakCount="2">
    <brk id="38" min="1" max="7" man="1"/>
    <brk id="57" max="16383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28"/>
  <sheetViews>
    <sheetView view="pageBreakPreview" zoomScale="115" zoomScaleNormal="100" zoomScaleSheetLayoutView="115" workbookViewId="0">
      <selection activeCell="C3" sqref="C3:H3"/>
    </sheetView>
  </sheetViews>
  <sheetFormatPr defaultRowHeight="15" x14ac:dyDescent="0.25"/>
  <cols>
    <col min="1" max="1" width="33.42578125" customWidth="1"/>
    <col min="2" max="2" width="6.7109375" customWidth="1"/>
    <col min="3" max="3" width="8.7109375" customWidth="1"/>
    <col min="4" max="4" width="8.140625" customWidth="1"/>
    <col min="5" max="5" width="19.7109375" customWidth="1"/>
    <col min="6" max="6" width="14" customWidth="1"/>
    <col min="7" max="7" width="8.140625" customWidth="1"/>
    <col min="8" max="8" width="13.5703125" customWidth="1"/>
    <col min="9" max="9" width="13" customWidth="1"/>
  </cols>
  <sheetData>
    <row r="1" spans="2:9" ht="15.75" thickBot="1" x14ac:dyDescent="0.3"/>
    <row r="2" spans="2:9" ht="27" customHeight="1" thickBot="1" x14ac:dyDescent="0.3">
      <c r="B2" s="194" t="s">
        <v>16</v>
      </c>
      <c r="C2" s="284" t="s">
        <v>260</v>
      </c>
      <c r="D2" s="285"/>
      <c r="E2" s="285"/>
      <c r="F2" s="285"/>
      <c r="G2" s="285"/>
      <c r="H2" s="286"/>
      <c r="I2" s="195"/>
    </row>
    <row r="3" spans="2:9" ht="30" customHeight="1" x14ac:dyDescent="0.25">
      <c r="B3" s="194" t="s">
        <v>17</v>
      </c>
      <c r="C3" s="287" t="s">
        <v>318</v>
      </c>
      <c r="D3" s="288"/>
      <c r="E3" s="288"/>
      <c r="F3" s="288"/>
      <c r="G3" s="288"/>
      <c r="H3" s="289"/>
      <c r="I3" s="196"/>
    </row>
    <row r="4" spans="2:9" ht="15.75" thickBot="1" x14ac:dyDescent="0.3">
      <c r="B4" s="197" t="s">
        <v>18</v>
      </c>
      <c r="C4" s="235" t="s">
        <v>259</v>
      </c>
      <c r="D4" s="236"/>
      <c r="E4" s="236"/>
      <c r="F4" s="236"/>
      <c r="G4" s="236"/>
      <c r="H4" s="237"/>
      <c r="I4" s="196"/>
    </row>
    <row r="5" spans="2:9" ht="15.75" thickBot="1" x14ac:dyDescent="0.3">
      <c r="B5" s="243" t="s">
        <v>319</v>
      </c>
      <c r="C5" s="290"/>
      <c r="D5" s="244"/>
      <c r="E5" s="243" t="s">
        <v>320</v>
      </c>
      <c r="F5" s="244"/>
      <c r="G5" s="198"/>
      <c r="H5" s="199" t="s">
        <v>19</v>
      </c>
      <c r="I5" s="200"/>
    </row>
    <row r="6" spans="2:9" ht="15.75" thickBot="1" x14ac:dyDescent="0.3">
      <c r="B6" s="198"/>
      <c r="C6" s="199"/>
      <c r="D6" s="199"/>
      <c r="E6" s="201"/>
      <c r="F6" s="201"/>
      <c r="G6" s="199"/>
      <c r="H6" s="199"/>
      <c r="I6" s="202"/>
    </row>
    <row r="7" spans="2:9" ht="24" thickBot="1" x14ac:dyDescent="0.3">
      <c r="B7" s="291" t="s">
        <v>114</v>
      </c>
      <c r="C7" s="292"/>
      <c r="D7" s="292"/>
      <c r="E7" s="292"/>
      <c r="F7" s="292"/>
      <c r="G7" s="292"/>
      <c r="H7" s="292"/>
      <c r="I7" s="293"/>
    </row>
    <row r="8" spans="2:9" ht="15.75" thickBot="1" x14ac:dyDescent="0.3">
      <c r="B8" s="41"/>
      <c r="C8" s="42"/>
      <c r="D8" s="42"/>
      <c r="E8" s="42"/>
      <c r="F8" s="43"/>
      <c r="G8" s="43"/>
      <c r="H8" s="44"/>
      <c r="I8" s="45"/>
    </row>
    <row r="9" spans="2:9" ht="20.25" x14ac:dyDescent="0.25">
      <c r="B9" s="294" t="s">
        <v>0</v>
      </c>
      <c r="C9" s="296" t="s">
        <v>115</v>
      </c>
      <c r="D9" s="297"/>
      <c r="E9" s="298"/>
      <c r="F9" s="302" t="s">
        <v>116</v>
      </c>
      <c r="G9" s="304" t="s">
        <v>117</v>
      </c>
      <c r="H9" s="306" t="s">
        <v>118</v>
      </c>
      <c r="I9" s="307"/>
    </row>
    <row r="10" spans="2:9" ht="16.5" thickBot="1" x14ac:dyDescent="0.3">
      <c r="B10" s="295"/>
      <c r="C10" s="299"/>
      <c r="D10" s="300"/>
      <c r="E10" s="301"/>
      <c r="F10" s="303"/>
      <c r="G10" s="305"/>
      <c r="H10" s="46" t="s">
        <v>119</v>
      </c>
      <c r="I10" s="47" t="s">
        <v>120</v>
      </c>
    </row>
    <row r="11" spans="2:9" x14ac:dyDescent="0.25">
      <c r="B11" s="282">
        <v>1</v>
      </c>
      <c r="C11" s="276" t="str">
        <f>ORÇ.RESUMO!C9</f>
        <v xml:space="preserve">SERVIÇOS PRELIMINARES E CANTEIRO </v>
      </c>
      <c r="D11" s="276"/>
      <c r="E11" s="276"/>
      <c r="F11" s="278">
        <f>ORÇ.RESUMO!D9</f>
        <v>0</v>
      </c>
      <c r="G11" s="283" t="e">
        <f>F11/F21</f>
        <v>#DIV/0!</v>
      </c>
      <c r="H11" s="203"/>
      <c r="I11" s="203"/>
    </row>
    <row r="12" spans="2:9" x14ac:dyDescent="0.25">
      <c r="B12" s="275"/>
      <c r="C12" s="277"/>
      <c r="D12" s="277"/>
      <c r="E12" s="277"/>
      <c r="F12" s="279"/>
      <c r="G12" s="281"/>
      <c r="H12" s="204">
        <f>H11*F11</f>
        <v>0</v>
      </c>
      <c r="I12" s="204">
        <f>I11*F11</f>
        <v>0</v>
      </c>
    </row>
    <row r="13" spans="2:9" x14ac:dyDescent="0.25">
      <c r="B13" s="275">
        <v>2</v>
      </c>
      <c r="C13" s="276" t="str">
        <f>ORÇ.RESUMO!C10</f>
        <v xml:space="preserve"> FUNDAÇÕES, TRABALHOS EM TERRA E INFRAESTRUTURA</v>
      </c>
      <c r="D13" s="276"/>
      <c r="E13" s="276"/>
      <c r="F13" s="278">
        <f>ORÇ.RESUMO!D10</f>
        <v>0</v>
      </c>
      <c r="G13" s="280" t="e">
        <f>F13/F21</f>
        <v>#DIV/0!</v>
      </c>
      <c r="H13" s="203"/>
      <c r="I13" s="203"/>
    </row>
    <row r="14" spans="2:9" x14ac:dyDescent="0.25">
      <c r="B14" s="275"/>
      <c r="C14" s="277"/>
      <c r="D14" s="277"/>
      <c r="E14" s="277"/>
      <c r="F14" s="279"/>
      <c r="G14" s="281"/>
      <c r="H14" s="204">
        <f>H13*F13</f>
        <v>0</v>
      </c>
      <c r="I14" s="204">
        <f>I13*F13</f>
        <v>0</v>
      </c>
    </row>
    <row r="15" spans="2:9" x14ac:dyDescent="0.25">
      <c r="B15" s="275">
        <v>3</v>
      </c>
      <c r="C15" s="276" t="str">
        <f>ORÇ.RESUMO!C11</f>
        <v>ESTRUTURA - PILARES, VIGAS DE RESPALDO E CINTAS</v>
      </c>
      <c r="D15" s="276"/>
      <c r="E15" s="276"/>
      <c r="F15" s="278">
        <f>ORÇ.RESUMO!D11</f>
        <v>0</v>
      </c>
      <c r="G15" s="280" t="e">
        <f>F15/F21</f>
        <v>#DIV/0!</v>
      </c>
      <c r="H15" s="203"/>
      <c r="I15" s="203"/>
    </row>
    <row r="16" spans="2:9" x14ac:dyDescent="0.25">
      <c r="B16" s="275"/>
      <c r="C16" s="277"/>
      <c r="D16" s="277"/>
      <c r="E16" s="277"/>
      <c r="F16" s="279"/>
      <c r="G16" s="281"/>
      <c r="H16" s="204">
        <f>H15*F15</f>
        <v>0</v>
      </c>
      <c r="I16" s="204">
        <f>I15*F15</f>
        <v>0</v>
      </c>
    </row>
    <row r="17" spans="2:9" x14ac:dyDescent="0.25">
      <c r="B17" s="275">
        <v>4</v>
      </c>
      <c r="C17" s="276" t="str">
        <f>ORÇ.RESUMO!C12</f>
        <v>ALVENARIA EM BLOCOS ESTRUTURAIS</v>
      </c>
      <c r="D17" s="276"/>
      <c r="E17" s="276"/>
      <c r="F17" s="278">
        <f>ORÇ.RESUMO!D12</f>
        <v>0</v>
      </c>
      <c r="G17" s="280" t="e">
        <f>F17/F21</f>
        <v>#DIV/0!</v>
      </c>
      <c r="H17" s="203"/>
      <c r="I17" s="203"/>
    </row>
    <row r="18" spans="2:9" x14ac:dyDescent="0.25">
      <c r="B18" s="275"/>
      <c r="C18" s="277"/>
      <c r="D18" s="277"/>
      <c r="E18" s="277"/>
      <c r="F18" s="279"/>
      <c r="G18" s="281"/>
      <c r="H18" s="204">
        <f>H17*F17</f>
        <v>0</v>
      </c>
      <c r="I18" s="204">
        <f>I17*F17</f>
        <v>0</v>
      </c>
    </row>
    <row r="19" spans="2:9" ht="15" customHeight="1" x14ac:dyDescent="0.25">
      <c r="B19" s="282">
        <v>5</v>
      </c>
      <c r="C19" s="276" t="str">
        <f>ORÇ.RESUMO!C13</f>
        <v>REVESTIMENTOS</v>
      </c>
      <c r="D19" s="276"/>
      <c r="E19" s="276"/>
      <c r="F19" s="278">
        <f>ORÇ.RESUMO!D13</f>
        <v>0</v>
      </c>
      <c r="G19" s="280" t="e">
        <f>F19/F21</f>
        <v>#DIV/0!</v>
      </c>
      <c r="H19" s="203"/>
      <c r="I19" s="203"/>
    </row>
    <row r="20" spans="2:9" ht="15.75" thickBot="1" x14ac:dyDescent="0.3">
      <c r="B20" s="275"/>
      <c r="C20" s="277"/>
      <c r="D20" s="277"/>
      <c r="E20" s="277"/>
      <c r="F20" s="279"/>
      <c r="G20" s="281"/>
      <c r="H20" s="204">
        <f>H19*F19</f>
        <v>0</v>
      </c>
      <c r="I20" s="204">
        <f>I19*F19</f>
        <v>0</v>
      </c>
    </row>
    <row r="21" spans="2:9" x14ac:dyDescent="0.25">
      <c r="B21" s="48" t="s">
        <v>121</v>
      </c>
      <c r="C21" s="49"/>
      <c r="D21" s="50"/>
      <c r="E21" s="50"/>
      <c r="F21" s="272">
        <f>SUM(F11:F20)</f>
        <v>0</v>
      </c>
      <c r="G21" s="274"/>
      <c r="H21" s="51">
        <f>H12+H14+H16+H18+H20</f>
        <v>0</v>
      </c>
      <c r="I21" s="51">
        <f>I12+I14+I16+I18+I20</f>
        <v>0</v>
      </c>
    </row>
    <row r="22" spans="2:9" ht="15.75" thickBot="1" x14ac:dyDescent="0.3">
      <c r="B22" s="52" t="s">
        <v>122</v>
      </c>
      <c r="C22" s="53"/>
      <c r="D22" s="53"/>
      <c r="E22" s="53"/>
      <c r="F22" s="273"/>
      <c r="G22" s="269"/>
      <c r="H22" s="54">
        <f>ROUND(H21,2)</f>
        <v>0</v>
      </c>
      <c r="I22" s="55">
        <f>H22+I21</f>
        <v>0</v>
      </c>
    </row>
    <row r="23" spans="2:9" x14ac:dyDescent="0.25">
      <c r="B23" s="56" t="s">
        <v>123</v>
      </c>
      <c r="C23" s="57"/>
      <c r="D23" s="57"/>
      <c r="E23" s="57"/>
      <c r="F23" s="268"/>
      <c r="G23" s="270" t="e">
        <f>TRUNC(SUM(G11:G20),2)</f>
        <v>#DIV/0!</v>
      </c>
      <c r="H23" s="58" t="e">
        <f>H21/F21</f>
        <v>#DIV/0!</v>
      </c>
      <c r="I23" s="59" t="e">
        <f>I21/F21</f>
        <v>#DIV/0!</v>
      </c>
    </row>
    <row r="24" spans="2:9" ht="15.75" thickBot="1" x14ac:dyDescent="0.3">
      <c r="B24" s="60" t="s">
        <v>124</v>
      </c>
      <c r="C24" s="61"/>
      <c r="D24" s="61"/>
      <c r="E24" s="61"/>
      <c r="F24" s="269"/>
      <c r="G24" s="271"/>
      <c r="H24" s="62" t="e">
        <f>H23</f>
        <v>#DIV/0!</v>
      </c>
      <c r="I24" s="63" t="e">
        <f>H23+I23</f>
        <v>#DIV/0!</v>
      </c>
    </row>
    <row r="25" spans="2:9" x14ac:dyDescent="0.25">
      <c r="B25" s="202"/>
      <c r="C25" s="202"/>
      <c r="D25" s="202"/>
      <c r="E25" s="202"/>
      <c r="F25" s="202"/>
      <c r="G25" s="202"/>
      <c r="H25" s="202"/>
      <c r="I25" s="202"/>
    </row>
    <row r="26" spans="2:9" x14ac:dyDescent="0.25">
      <c r="B26" s="202"/>
      <c r="C26" s="202"/>
      <c r="D26" s="202"/>
      <c r="E26" s="202"/>
      <c r="F26" s="202"/>
      <c r="G26" s="202"/>
      <c r="H26" s="202"/>
      <c r="I26" s="202"/>
    </row>
    <row r="27" spans="2:9" x14ac:dyDescent="0.25">
      <c r="B27" s="202"/>
      <c r="C27" s="202"/>
      <c r="D27" s="202"/>
      <c r="E27" s="202"/>
      <c r="F27" s="202"/>
      <c r="G27" s="202"/>
      <c r="H27" s="202"/>
      <c r="I27" s="202"/>
    </row>
    <row r="28" spans="2:9" x14ac:dyDescent="0.25">
      <c r="B28" s="202"/>
      <c r="C28" s="202"/>
      <c r="D28" s="202"/>
      <c r="E28" s="202"/>
      <c r="F28" s="202"/>
      <c r="G28" s="202"/>
      <c r="H28" s="202"/>
      <c r="I28" s="202"/>
    </row>
  </sheetData>
  <sheetProtection algorithmName="SHA-512" hashValue="5dhM+srR59MYyfz8qr5aaT2x8uMBXTGVZrSSe6K4CDJrQdUIj3uIaVgKMJsvRpQ0aU9U4AXZL9tQlXOli4N0fw==" saltValue="57cIelVLCPDNIbUmdbdnoQ==" spinCount="100000" sheet="1" objects="1" scenarios="1"/>
  <mergeCells count="35">
    <mergeCell ref="B11:B12"/>
    <mergeCell ref="C11:E12"/>
    <mergeCell ref="F11:F12"/>
    <mergeCell ref="G11:G12"/>
    <mergeCell ref="C2:H2"/>
    <mergeCell ref="C3:H3"/>
    <mergeCell ref="C4:H4"/>
    <mergeCell ref="B5:D5"/>
    <mergeCell ref="E5:F5"/>
    <mergeCell ref="B7:I7"/>
    <mergeCell ref="B9:B10"/>
    <mergeCell ref="C9:E10"/>
    <mergeCell ref="F9:F10"/>
    <mergeCell ref="G9:G10"/>
    <mergeCell ref="H9:I9"/>
    <mergeCell ref="B13:B14"/>
    <mergeCell ref="C13:E14"/>
    <mergeCell ref="F13:F14"/>
    <mergeCell ref="G13:G14"/>
    <mergeCell ref="B15:B16"/>
    <mergeCell ref="C15:E16"/>
    <mergeCell ref="F15:F16"/>
    <mergeCell ref="G15:G16"/>
    <mergeCell ref="F23:F24"/>
    <mergeCell ref="G23:G24"/>
    <mergeCell ref="F21:F22"/>
    <mergeCell ref="G21:G22"/>
    <mergeCell ref="B17:B18"/>
    <mergeCell ref="C17:E18"/>
    <mergeCell ref="F17:F18"/>
    <mergeCell ref="G17:G18"/>
    <mergeCell ref="B19:B20"/>
    <mergeCell ref="C19:E20"/>
    <mergeCell ref="F19:F20"/>
    <mergeCell ref="G19:G20"/>
  </mergeCells>
  <printOptions horizontalCentered="1"/>
  <pageMargins left="0.51181102362204722" right="0.51181102362204722" top="1.9685039370078741" bottom="0.78740157480314965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171"/>
  <sheetViews>
    <sheetView view="pageBreakPreview" topLeftCell="A129" zoomScale="115" zoomScaleNormal="100" zoomScaleSheetLayoutView="115" workbookViewId="0">
      <selection activeCell="F15" sqref="F15"/>
    </sheetView>
  </sheetViews>
  <sheetFormatPr defaultRowHeight="15" x14ac:dyDescent="0.25"/>
  <cols>
    <col min="1" max="1" width="34.5703125" customWidth="1"/>
    <col min="3" max="3" width="81" customWidth="1"/>
  </cols>
  <sheetData>
    <row r="1" spans="2:3" ht="15.75" thickBot="1" x14ac:dyDescent="0.3"/>
    <row r="2" spans="2:3" ht="31.5" customHeight="1" x14ac:dyDescent="0.25">
      <c r="B2" s="64" t="s">
        <v>16</v>
      </c>
      <c r="C2" s="65" t="s">
        <v>260</v>
      </c>
    </row>
    <row r="3" spans="2:3" ht="30" x14ac:dyDescent="0.25">
      <c r="B3" s="66" t="s">
        <v>17</v>
      </c>
      <c r="C3" s="126" t="s">
        <v>261</v>
      </c>
    </row>
    <row r="4" spans="2:3" ht="15.75" thickBot="1" x14ac:dyDescent="0.3">
      <c r="B4" s="67" t="s">
        <v>18</v>
      </c>
      <c r="C4" s="68" t="s">
        <v>259</v>
      </c>
    </row>
    <row r="6" spans="2:3" x14ac:dyDescent="0.25">
      <c r="B6" s="320" t="s">
        <v>125</v>
      </c>
      <c r="C6" s="320"/>
    </row>
    <row r="7" spans="2:3" x14ac:dyDescent="0.25">
      <c r="B7" s="321" t="s">
        <v>126</v>
      </c>
      <c r="C7" s="321"/>
    </row>
    <row r="8" spans="2:3" x14ac:dyDescent="0.25">
      <c r="B8" s="69"/>
      <c r="C8" s="69"/>
    </row>
    <row r="9" spans="2:3" x14ac:dyDescent="0.25">
      <c r="B9" s="70">
        <v>1</v>
      </c>
      <c r="C9" s="71" t="s">
        <v>127</v>
      </c>
    </row>
    <row r="10" spans="2:3" x14ac:dyDescent="0.25">
      <c r="B10" s="70" t="s">
        <v>21</v>
      </c>
      <c r="C10" s="71" t="s">
        <v>20</v>
      </c>
    </row>
    <row r="11" spans="2:3" x14ac:dyDescent="0.25">
      <c r="B11" s="72" t="s">
        <v>113</v>
      </c>
      <c r="C11" s="73" t="s">
        <v>128</v>
      </c>
    </row>
    <row r="12" spans="2:3" ht="15.75" thickBot="1" x14ac:dyDescent="0.3">
      <c r="B12" s="74"/>
      <c r="C12" s="75" t="s">
        <v>129</v>
      </c>
    </row>
    <row r="13" spans="2:3" ht="15.75" thickBot="1" x14ac:dyDescent="0.3">
      <c r="B13" s="257" t="s">
        <v>130</v>
      </c>
      <c r="C13" s="259"/>
    </row>
    <row r="14" spans="2:3" ht="15.75" thickBot="1" x14ac:dyDescent="0.3">
      <c r="B14" s="76" t="s">
        <v>22</v>
      </c>
      <c r="C14" s="77" t="s">
        <v>131</v>
      </c>
    </row>
    <row r="15" spans="2:3" ht="15.75" thickBot="1" x14ac:dyDescent="0.3">
      <c r="B15" s="78" t="s">
        <v>113</v>
      </c>
      <c r="C15" s="79" t="s">
        <v>128</v>
      </c>
    </row>
    <row r="16" spans="2:3" x14ac:dyDescent="0.25">
      <c r="B16" s="80"/>
      <c r="C16" s="80"/>
    </row>
    <row r="17" spans="2:3" x14ac:dyDescent="0.25">
      <c r="B17" s="70">
        <v>2</v>
      </c>
      <c r="C17" s="71" t="s">
        <v>132</v>
      </c>
    </row>
    <row r="18" spans="2:3" x14ac:dyDescent="0.25">
      <c r="B18" s="70" t="s">
        <v>37</v>
      </c>
      <c r="C18" s="71" t="s">
        <v>38</v>
      </c>
    </row>
    <row r="19" spans="2:3" x14ac:dyDescent="0.25">
      <c r="B19" s="72" t="s">
        <v>39</v>
      </c>
      <c r="C19" s="73" t="s">
        <v>40</v>
      </c>
    </row>
    <row r="20" spans="2:3" x14ac:dyDescent="0.25">
      <c r="B20" s="72"/>
      <c r="C20" s="73" t="s">
        <v>133</v>
      </c>
    </row>
    <row r="21" spans="2:3" x14ac:dyDescent="0.25">
      <c r="B21" s="72"/>
      <c r="C21" s="81" t="s">
        <v>287</v>
      </c>
    </row>
    <row r="22" spans="2:3" ht="15.75" thickBot="1" x14ac:dyDescent="0.3">
      <c r="B22" s="74"/>
      <c r="C22" s="82" t="s">
        <v>288</v>
      </c>
    </row>
    <row r="23" spans="2:3" ht="15.75" thickBot="1" x14ac:dyDescent="0.3">
      <c r="B23" s="257" t="s">
        <v>289</v>
      </c>
      <c r="C23" s="259"/>
    </row>
    <row r="24" spans="2:3" x14ac:dyDescent="0.25">
      <c r="B24" s="189" t="s">
        <v>41</v>
      </c>
      <c r="C24" s="190" t="s">
        <v>134</v>
      </c>
    </row>
    <row r="25" spans="2:3" ht="15.75" thickBot="1" x14ac:dyDescent="0.3">
      <c r="B25" s="191"/>
      <c r="C25" s="192" t="s">
        <v>135</v>
      </c>
    </row>
    <row r="26" spans="2:3" ht="15.75" thickBot="1" x14ac:dyDescent="0.3">
      <c r="B26" s="322" t="s">
        <v>136</v>
      </c>
      <c r="C26" s="323"/>
    </row>
    <row r="27" spans="2:3" x14ac:dyDescent="0.25">
      <c r="B27" s="189" t="s">
        <v>42</v>
      </c>
      <c r="C27" s="190" t="s">
        <v>137</v>
      </c>
    </row>
    <row r="28" spans="2:3" ht="15.75" thickBot="1" x14ac:dyDescent="0.3">
      <c r="B28" s="191" t="s">
        <v>113</v>
      </c>
      <c r="C28" s="192" t="s">
        <v>135</v>
      </c>
    </row>
    <row r="29" spans="2:3" ht="15.75" thickBot="1" x14ac:dyDescent="0.3">
      <c r="B29" s="257" t="s">
        <v>138</v>
      </c>
      <c r="C29" s="259"/>
    </row>
    <row r="30" spans="2:3" x14ac:dyDescent="0.25">
      <c r="B30" s="83" t="s">
        <v>46</v>
      </c>
      <c r="C30" s="80" t="s">
        <v>47</v>
      </c>
    </row>
    <row r="31" spans="2:3" x14ac:dyDescent="0.25">
      <c r="B31" s="72" t="s">
        <v>48</v>
      </c>
      <c r="C31" s="81" t="s">
        <v>139</v>
      </c>
    </row>
    <row r="32" spans="2:3" x14ac:dyDescent="0.25">
      <c r="B32" s="72"/>
      <c r="C32" s="81" t="s">
        <v>140</v>
      </c>
    </row>
    <row r="33" spans="2:3" x14ac:dyDescent="0.25">
      <c r="B33" s="188"/>
      <c r="C33" s="85" t="s">
        <v>290</v>
      </c>
    </row>
    <row r="34" spans="2:3" x14ac:dyDescent="0.25">
      <c r="B34" s="72"/>
      <c r="C34" s="85" t="s">
        <v>141</v>
      </c>
    </row>
    <row r="35" spans="2:3" x14ac:dyDescent="0.25">
      <c r="B35" s="72"/>
      <c r="C35" s="85" t="s">
        <v>142</v>
      </c>
    </row>
    <row r="36" spans="2:3" x14ac:dyDescent="0.25">
      <c r="B36" s="72"/>
      <c r="C36" s="85" t="s">
        <v>143</v>
      </c>
    </row>
    <row r="37" spans="2:3" x14ac:dyDescent="0.25">
      <c r="B37" s="72"/>
      <c r="C37" s="85" t="s">
        <v>291</v>
      </c>
    </row>
    <row r="38" spans="2:3" x14ac:dyDescent="0.25">
      <c r="B38" s="72"/>
      <c r="C38" s="86" t="s">
        <v>144</v>
      </c>
    </row>
    <row r="39" spans="2:3" ht="36.75" x14ac:dyDescent="0.25">
      <c r="B39" s="72"/>
      <c r="C39" s="87" t="s">
        <v>145</v>
      </c>
    </row>
    <row r="40" spans="2:3" ht="24.75" x14ac:dyDescent="0.25">
      <c r="B40" s="72"/>
      <c r="C40" s="87" t="s">
        <v>146</v>
      </c>
    </row>
    <row r="41" spans="2:3" ht="25.5" thickBot="1" x14ac:dyDescent="0.3">
      <c r="B41" s="74"/>
      <c r="C41" s="88" t="s">
        <v>147</v>
      </c>
    </row>
    <row r="42" spans="2:3" ht="15.75" thickBot="1" x14ac:dyDescent="0.3">
      <c r="B42" s="257" t="s">
        <v>292</v>
      </c>
      <c r="C42" s="259"/>
    </row>
    <row r="43" spans="2:3" x14ac:dyDescent="0.25">
      <c r="B43" s="80"/>
      <c r="C43" s="80"/>
    </row>
    <row r="44" spans="2:3" x14ac:dyDescent="0.25">
      <c r="B44" s="72" t="s">
        <v>49</v>
      </c>
      <c r="C44" s="81" t="s">
        <v>148</v>
      </c>
    </row>
    <row r="45" spans="2:3" ht="24.75" x14ac:dyDescent="0.25">
      <c r="B45" s="72"/>
      <c r="C45" s="87" t="s">
        <v>293</v>
      </c>
    </row>
    <row r="46" spans="2:3" x14ac:dyDescent="0.25">
      <c r="B46" s="72"/>
      <c r="C46" s="86" t="s">
        <v>149</v>
      </c>
    </row>
    <row r="47" spans="2:3" ht="24.75" x14ac:dyDescent="0.25">
      <c r="B47" s="72"/>
      <c r="C47" s="87" t="s">
        <v>150</v>
      </c>
    </row>
    <row r="48" spans="2:3" ht="24.75" x14ac:dyDescent="0.25">
      <c r="B48" s="72"/>
      <c r="C48" s="87" t="s">
        <v>151</v>
      </c>
    </row>
    <row r="49" spans="2:3" ht="25.5" thickBot="1" x14ac:dyDescent="0.3">
      <c r="B49" s="74"/>
      <c r="C49" s="88" t="s">
        <v>152</v>
      </c>
    </row>
    <row r="50" spans="2:3" ht="15.75" thickBot="1" x14ac:dyDescent="0.3">
      <c r="B50" s="312" t="s">
        <v>294</v>
      </c>
      <c r="C50" s="313"/>
    </row>
    <row r="51" spans="2:3" x14ac:dyDescent="0.25">
      <c r="B51" s="80"/>
      <c r="C51" s="84"/>
    </row>
    <row r="52" spans="2:3" x14ac:dyDescent="0.25">
      <c r="B52" s="69" t="s">
        <v>52</v>
      </c>
      <c r="C52" s="81" t="s">
        <v>153</v>
      </c>
    </row>
    <row r="53" spans="2:3" x14ac:dyDescent="0.25">
      <c r="B53" s="69"/>
      <c r="C53" s="85" t="s">
        <v>295</v>
      </c>
    </row>
    <row r="54" spans="2:3" x14ac:dyDescent="0.25">
      <c r="B54" s="72"/>
      <c r="C54" s="85" t="s">
        <v>154</v>
      </c>
    </row>
    <row r="55" spans="2:3" x14ac:dyDescent="0.25">
      <c r="B55" s="72"/>
      <c r="C55" s="85" t="s">
        <v>155</v>
      </c>
    </row>
    <row r="56" spans="2:3" x14ac:dyDescent="0.25">
      <c r="B56" s="72"/>
      <c r="C56" s="85" t="s">
        <v>156</v>
      </c>
    </row>
    <row r="57" spans="2:3" x14ac:dyDescent="0.25">
      <c r="B57" s="72"/>
      <c r="C57" s="85" t="s">
        <v>296</v>
      </c>
    </row>
    <row r="58" spans="2:3" x14ac:dyDescent="0.25">
      <c r="B58" s="72"/>
      <c r="C58" s="86" t="s">
        <v>157</v>
      </c>
    </row>
    <row r="59" spans="2:3" ht="36.75" x14ac:dyDescent="0.25">
      <c r="B59" s="72"/>
      <c r="C59" s="87" t="s">
        <v>158</v>
      </c>
    </row>
    <row r="60" spans="2:3" ht="24.75" x14ac:dyDescent="0.25">
      <c r="B60" s="72"/>
      <c r="C60" s="87" t="s">
        <v>159</v>
      </c>
    </row>
    <row r="61" spans="2:3" ht="24.75" x14ac:dyDescent="0.25">
      <c r="B61" s="72"/>
      <c r="C61" s="87" t="s">
        <v>160</v>
      </c>
    </row>
    <row r="62" spans="2:3" ht="15.75" thickBot="1" x14ac:dyDescent="0.3">
      <c r="B62" s="314" t="s">
        <v>297</v>
      </c>
      <c r="C62" s="315"/>
    </row>
    <row r="63" spans="2:3" ht="15.75" thickBot="1" x14ac:dyDescent="0.3">
      <c r="B63" s="257" t="s">
        <v>298</v>
      </c>
      <c r="C63" s="259"/>
    </row>
    <row r="64" spans="2:3" x14ac:dyDescent="0.25">
      <c r="B64" s="80"/>
      <c r="C64" s="89"/>
    </row>
    <row r="65" spans="2:3" x14ac:dyDescent="0.25">
      <c r="B65" s="90" t="s">
        <v>51</v>
      </c>
      <c r="C65" s="81" t="s">
        <v>161</v>
      </c>
    </row>
    <row r="66" spans="2:3" ht="24.75" x14ac:dyDescent="0.25">
      <c r="B66" s="72"/>
      <c r="C66" s="87" t="s">
        <v>299</v>
      </c>
    </row>
    <row r="67" spans="2:3" ht="24.75" x14ac:dyDescent="0.25">
      <c r="B67" s="72"/>
      <c r="C67" s="87" t="s">
        <v>162</v>
      </c>
    </row>
    <row r="68" spans="2:3" ht="24.75" x14ac:dyDescent="0.25">
      <c r="B68" s="72"/>
      <c r="C68" s="87" t="s">
        <v>163</v>
      </c>
    </row>
    <row r="69" spans="2:3" ht="24.75" x14ac:dyDescent="0.25">
      <c r="B69" s="72"/>
      <c r="C69" s="87" t="s">
        <v>164</v>
      </c>
    </row>
    <row r="70" spans="2:3" ht="24.75" x14ac:dyDescent="0.25">
      <c r="B70" s="72"/>
      <c r="C70" s="87" t="s">
        <v>165</v>
      </c>
    </row>
    <row r="71" spans="2:3" ht="15.75" thickBot="1" x14ac:dyDescent="0.3">
      <c r="B71" s="314" t="s">
        <v>300</v>
      </c>
      <c r="C71" s="315"/>
    </row>
    <row r="72" spans="2:3" ht="15.75" thickBot="1" x14ac:dyDescent="0.3">
      <c r="B72" s="257" t="s">
        <v>301</v>
      </c>
      <c r="C72" s="259"/>
    </row>
    <row r="73" spans="2:3" x14ac:dyDescent="0.25">
      <c r="B73" s="80"/>
      <c r="C73" s="89"/>
    </row>
    <row r="74" spans="2:3" x14ac:dyDescent="0.25">
      <c r="B74" s="69"/>
      <c r="C74" s="22"/>
    </row>
    <row r="75" spans="2:3" x14ac:dyDescent="0.25">
      <c r="B75" s="90" t="s">
        <v>55</v>
      </c>
      <c r="C75" s="23" t="s">
        <v>56</v>
      </c>
    </row>
    <row r="76" spans="2:3" ht="30" x14ac:dyDescent="0.25">
      <c r="B76" s="90" t="s">
        <v>57</v>
      </c>
      <c r="C76" s="91" t="s">
        <v>96</v>
      </c>
    </row>
    <row r="77" spans="2:3" x14ac:dyDescent="0.25">
      <c r="B77" s="90"/>
      <c r="C77" s="92" t="s">
        <v>140</v>
      </c>
    </row>
    <row r="78" spans="2:3" x14ac:dyDescent="0.25">
      <c r="B78" s="72"/>
      <c r="C78" s="92" t="s">
        <v>166</v>
      </c>
    </row>
    <row r="79" spans="2:3" x14ac:dyDescent="0.25">
      <c r="B79" s="72"/>
      <c r="C79" s="93" t="s">
        <v>167</v>
      </c>
    </row>
    <row r="80" spans="2:3" x14ac:dyDescent="0.25">
      <c r="B80" s="316" t="s">
        <v>168</v>
      </c>
      <c r="C80" s="317"/>
    </row>
    <row r="81" spans="2:3" x14ac:dyDescent="0.25">
      <c r="B81" s="69"/>
      <c r="C81" s="22"/>
    </row>
    <row r="82" spans="2:3" x14ac:dyDescent="0.25">
      <c r="B82" s="90" t="s">
        <v>58</v>
      </c>
      <c r="C82" s="81" t="s">
        <v>169</v>
      </c>
    </row>
    <row r="83" spans="2:3" x14ac:dyDescent="0.25">
      <c r="B83" s="318" t="s">
        <v>140</v>
      </c>
      <c r="C83" s="319"/>
    </row>
    <row r="84" spans="2:3" ht="30" x14ac:dyDescent="0.25">
      <c r="B84" s="90"/>
      <c r="C84" s="94" t="s">
        <v>170</v>
      </c>
    </row>
    <row r="85" spans="2:3" x14ac:dyDescent="0.25">
      <c r="B85" s="69"/>
      <c r="C85" s="22"/>
    </row>
    <row r="86" spans="2:3" ht="30.75" thickBot="1" x14ac:dyDescent="0.3">
      <c r="B86" s="95" t="s">
        <v>59</v>
      </c>
      <c r="C86" s="96" t="s">
        <v>90</v>
      </c>
    </row>
    <row r="87" spans="2:3" ht="15.75" thickBot="1" x14ac:dyDescent="0.3">
      <c r="B87" s="308" t="s">
        <v>171</v>
      </c>
      <c r="C87" s="309"/>
    </row>
    <row r="88" spans="2:3" x14ac:dyDescent="0.25">
      <c r="B88" s="80"/>
      <c r="C88" s="89"/>
    </row>
    <row r="89" spans="2:3" x14ac:dyDescent="0.25">
      <c r="B89" s="69"/>
      <c r="C89" s="22"/>
    </row>
    <row r="90" spans="2:3" x14ac:dyDescent="0.25">
      <c r="B90" s="90" t="s">
        <v>63</v>
      </c>
      <c r="C90" s="73" t="s">
        <v>172</v>
      </c>
    </row>
    <row r="91" spans="2:3" x14ac:dyDescent="0.25">
      <c r="B91" s="90"/>
      <c r="C91" s="92" t="s">
        <v>173</v>
      </c>
    </row>
    <row r="92" spans="2:3" ht="15.75" thickBot="1" x14ac:dyDescent="0.3">
      <c r="B92" s="95"/>
      <c r="C92" s="97" t="s">
        <v>174</v>
      </c>
    </row>
    <row r="93" spans="2:3" ht="15.75" thickBot="1" x14ac:dyDescent="0.3">
      <c r="B93" s="257" t="s">
        <v>175</v>
      </c>
      <c r="C93" s="259"/>
    </row>
    <row r="94" spans="2:3" x14ac:dyDescent="0.25">
      <c r="B94" s="80"/>
      <c r="C94" s="89"/>
    </row>
    <row r="95" spans="2:3" x14ac:dyDescent="0.25">
      <c r="B95" s="70">
        <v>3</v>
      </c>
      <c r="C95" s="71" t="s">
        <v>107</v>
      </c>
    </row>
    <row r="96" spans="2:3" x14ac:dyDescent="0.25">
      <c r="B96" s="70" t="s">
        <v>64</v>
      </c>
      <c r="C96" s="71" t="s">
        <v>65</v>
      </c>
    </row>
    <row r="97" spans="2:3" x14ac:dyDescent="0.25">
      <c r="B97" s="90" t="s">
        <v>66</v>
      </c>
      <c r="C97" s="98" t="s">
        <v>176</v>
      </c>
    </row>
    <row r="98" spans="2:3" x14ac:dyDescent="0.25">
      <c r="B98" s="90"/>
      <c r="C98" s="92" t="s">
        <v>302</v>
      </c>
    </row>
    <row r="99" spans="2:3" ht="15.75" thickBot="1" x14ac:dyDescent="0.3">
      <c r="B99" s="95"/>
      <c r="C99" s="97" t="s">
        <v>177</v>
      </c>
    </row>
    <row r="100" spans="2:3" ht="15.75" thickBot="1" x14ac:dyDescent="0.3">
      <c r="B100" s="257" t="s">
        <v>303</v>
      </c>
      <c r="C100" s="259"/>
    </row>
    <row r="101" spans="2:3" ht="15.75" thickBot="1" x14ac:dyDescent="0.3">
      <c r="B101" s="99" t="s">
        <v>68</v>
      </c>
      <c r="C101" s="100" t="s">
        <v>134</v>
      </c>
    </row>
    <row r="102" spans="2:3" ht="15.75" thickBot="1" x14ac:dyDescent="0.3">
      <c r="B102" s="257" t="s">
        <v>306</v>
      </c>
      <c r="C102" s="259"/>
    </row>
    <row r="103" spans="2:3" ht="15.75" thickBot="1" x14ac:dyDescent="0.3">
      <c r="B103" s="99" t="s">
        <v>69</v>
      </c>
      <c r="C103" s="100" t="s">
        <v>137</v>
      </c>
    </row>
    <row r="104" spans="2:3" ht="15.75" thickBot="1" x14ac:dyDescent="0.3">
      <c r="B104" s="257" t="s">
        <v>305</v>
      </c>
      <c r="C104" s="259"/>
    </row>
    <row r="105" spans="2:3" ht="15.75" thickBot="1" x14ac:dyDescent="0.3">
      <c r="B105" s="99" t="s">
        <v>70</v>
      </c>
      <c r="C105" s="77" t="s">
        <v>172</v>
      </c>
    </row>
    <row r="106" spans="2:3" ht="15.75" thickBot="1" x14ac:dyDescent="0.3">
      <c r="B106" s="257" t="s">
        <v>304</v>
      </c>
      <c r="C106" s="259"/>
    </row>
    <row r="107" spans="2:3" x14ac:dyDescent="0.25">
      <c r="B107" s="80"/>
      <c r="C107" s="84"/>
    </row>
    <row r="108" spans="2:3" x14ac:dyDescent="0.25">
      <c r="B108" s="70" t="s">
        <v>72</v>
      </c>
      <c r="C108" s="71" t="s">
        <v>178</v>
      </c>
    </row>
    <row r="109" spans="2:3" x14ac:dyDescent="0.25">
      <c r="B109" s="90" t="s">
        <v>73</v>
      </c>
      <c r="C109" s="73" t="s">
        <v>169</v>
      </c>
    </row>
    <row r="110" spans="2:3" ht="30" x14ac:dyDescent="0.25">
      <c r="B110" s="90"/>
      <c r="C110" s="94" t="s">
        <v>179</v>
      </c>
    </row>
    <row r="111" spans="2:3" ht="30" x14ac:dyDescent="0.25">
      <c r="B111" s="90"/>
      <c r="C111" s="94" t="s">
        <v>180</v>
      </c>
    </row>
    <row r="112" spans="2:3" x14ac:dyDescent="0.25">
      <c r="B112" s="69"/>
      <c r="C112" s="22"/>
    </row>
    <row r="113" spans="2:3" ht="30.75" thickBot="1" x14ac:dyDescent="0.3">
      <c r="B113" s="95" t="s">
        <v>74</v>
      </c>
      <c r="C113" s="96" t="s">
        <v>90</v>
      </c>
    </row>
    <row r="114" spans="2:3" ht="15.75" thickBot="1" x14ac:dyDescent="0.3">
      <c r="B114" s="308" t="s">
        <v>181</v>
      </c>
      <c r="C114" s="309"/>
    </row>
    <row r="115" spans="2:3" x14ac:dyDescent="0.25">
      <c r="B115" s="80"/>
      <c r="C115" s="89"/>
    </row>
    <row r="116" spans="2:3" x14ac:dyDescent="0.25">
      <c r="B116" s="90" t="s">
        <v>75</v>
      </c>
      <c r="C116" s="73" t="s">
        <v>172</v>
      </c>
    </row>
    <row r="117" spans="2:3" x14ac:dyDescent="0.25">
      <c r="B117" s="90"/>
      <c r="C117" s="92" t="s">
        <v>182</v>
      </c>
    </row>
    <row r="118" spans="2:3" ht="15.75" thickBot="1" x14ac:dyDescent="0.3">
      <c r="B118" s="95"/>
      <c r="C118" s="97" t="s">
        <v>174</v>
      </c>
    </row>
    <row r="119" spans="2:3" ht="15.75" thickBot="1" x14ac:dyDescent="0.3">
      <c r="B119" s="257" t="s">
        <v>183</v>
      </c>
      <c r="C119" s="259"/>
    </row>
    <row r="120" spans="2:3" x14ac:dyDescent="0.25">
      <c r="B120" s="80"/>
      <c r="C120" s="89"/>
    </row>
    <row r="121" spans="2:3" x14ac:dyDescent="0.25">
      <c r="B121" s="70">
        <v>4</v>
      </c>
      <c r="C121" s="71" t="s">
        <v>109</v>
      </c>
    </row>
    <row r="122" spans="2:3" ht="25.5" x14ac:dyDescent="0.25">
      <c r="B122" s="70" t="s">
        <v>78</v>
      </c>
      <c r="C122" s="71" t="s">
        <v>184</v>
      </c>
    </row>
    <row r="123" spans="2:3" x14ac:dyDescent="0.25">
      <c r="B123" s="69"/>
      <c r="C123" s="81" t="s">
        <v>140</v>
      </c>
    </row>
    <row r="124" spans="2:3" x14ac:dyDescent="0.25">
      <c r="B124" s="69"/>
      <c r="C124" s="85" t="s">
        <v>307</v>
      </c>
    </row>
    <row r="125" spans="2:3" x14ac:dyDescent="0.25">
      <c r="B125" s="69"/>
      <c r="C125" s="85" t="s">
        <v>185</v>
      </c>
    </row>
    <row r="126" spans="2:3" x14ac:dyDescent="0.25">
      <c r="B126" s="69"/>
      <c r="C126" s="85" t="s">
        <v>186</v>
      </c>
    </row>
    <row r="127" spans="2:3" x14ac:dyDescent="0.25">
      <c r="B127" s="69"/>
      <c r="C127" s="85" t="s">
        <v>187</v>
      </c>
    </row>
    <row r="128" spans="2:3" x14ac:dyDescent="0.25">
      <c r="B128" s="69"/>
      <c r="C128" s="85" t="s">
        <v>308</v>
      </c>
    </row>
    <row r="129" spans="2:3" x14ac:dyDescent="0.25">
      <c r="B129" s="69"/>
      <c r="C129" s="86" t="s">
        <v>188</v>
      </c>
    </row>
    <row r="130" spans="2:3" ht="24.75" x14ac:dyDescent="0.25">
      <c r="B130" s="69"/>
      <c r="C130" s="87" t="s">
        <v>189</v>
      </c>
    </row>
    <row r="131" spans="2:3" x14ac:dyDescent="0.25">
      <c r="B131" s="69"/>
      <c r="C131" s="87" t="s">
        <v>190</v>
      </c>
    </row>
    <row r="132" spans="2:3" ht="25.5" thickBot="1" x14ac:dyDescent="0.3">
      <c r="B132" s="101"/>
      <c r="C132" s="88" t="s">
        <v>191</v>
      </c>
    </row>
    <row r="133" spans="2:3" ht="15.75" thickBot="1" x14ac:dyDescent="0.3">
      <c r="B133" s="310" t="s">
        <v>313</v>
      </c>
      <c r="C133" s="311"/>
    </row>
    <row r="134" spans="2:3" ht="15.75" thickBot="1" x14ac:dyDescent="0.3">
      <c r="B134" s="310" t="s">
        <v>312</v>
      </c>
      <c r="C134" s="311"/>
    </row>
    <row r="135" spans="2:3" ht="15.75" thickBot="1" x14ac:dyDescent="0.3">
      <c r="B135" s="308" t="s">
        <v>314</v>
      </c>
      <c r="C135" s="309"/>
    </row>
    <row r="136" spans="2:3" x14ac:dyDescent="0.25">
      <c r="B136" s="80"/>
      <c r="C136" s="89"/>
    </row>
    <row r="137" spans="2:3" x14ac:dyDescent="0.25">
      <c r="B137" s="70">
        <v>5</v>
      </c>
      <c r="C137" s="71" t="s">
        <v>111</v>
      </c>
    </row>
    <row r="138" spans="2:3" x14ac:dyDescent="0.25">
      <c r="B138" s="70" t="s">
        <v>85</v>
      </c>
      <c r="C138" s="102" t="s">
        <v>192</v>
      </c>
    </row>
    <row r="139" spans="2:3" ht="15.75" thickBot="1" x14ac:dyDescent="0.3">
      <c r="B139" s="95"/>
      <c r="C139" s="97" t="s">
        <v>309</v>
      </c>
    </row>
    <row r="140" spans="2:3" ht="15.75" thickBot="1" x14ac:dyDescent="0.3">
      <c r="B140" s="257" t="s">
        <v>310</v>
      </c>
      <c r="C140" s="259"/>
    </row>
    <row r="141" spans="2:3" ht="26.25" thickBot="1" x14ac:dyDescent="0.3">
      <c r="B141" s="103" t="s">
        <v>86</v>
      </c>
      <c r="C141" s="104" t="s">
        <v>83</v>
      </c>
    </row>
    <row r="142" spans="2:3" ht="15.75" thickBot="1" x14ac:dyDescent="0.3">
      <c r="B142" s="308" t="s">
        <v>311</v>
      </c>
      <c r="C142" s="309"/>
    </row>
    <row r="143" spans="2:3" x14ac:dyDescent="0.25">
      <c r="B143" s="105"/>
      <c r="C143" s="106"/>
    </row>
    <row r="144" spans="2:3" x14ac:dyDescent="0.25">
      <c r="B144" s="107"/>
      <c r="C144" s="108"/>
    </row>
    <row r="145" spans="2:3" x14ac:dyDescent="0.25">
      <c r="B145" s="107"/>
      <c r="C145" s="108"/>
    </row>
    <row r="146" spans="2:3" x14ac:dyDescent="0.25">
      <c r="B146" s="107"/>
      <c r="C146" s="108"/>
    </row>
    <row r="147" spans="2:3" x14ac:dyDescent="0.25">
      <c r="B147" s="107"/>
      <c r="C147" s="108"/>
    </row>
    <row r="148" spans="2:3" x14ac:dyDescent="0.25">
      <c r="B148" s="107"/>
      <c r="C148" s="108"/>
    </row>
    <row r="149" spans="2:3" x14ac:dyDescent="0.25">
      <c r="B149" s="107"/>
      <c r="C149" s="108"/>
    </row>
    <row r="150" spans="2:3" x14ac:dyDescent="0.25">
      <c r="B150" s="107"/>
      <c r="C150" s="108"/>
    </row>
    <row r="151" spans="2:3" x14ac:dyDescent="0.25">
      <c r="B151" s="107"/>
      <c r="C151" s="108"/>
    </row>
    <row r="152" spans="2:3" x14ac:dyDescent="0.25">
      <c r="B152" s="107"/>
      <c r="C152" s="108"/>
    </row>
    <row r="153" spans="2:3" x14ac:dyDescent="0.25">
      <c r="B153" s="107"/>
      <c r="C153" s="108"/>
    </row>
    <row r="154" spans="2:3" x14ac:dyDescent="0.25">
      <c r="B154" s="107"/>
      <c r="C154" s="108"/>
    </row>
    <row r="155" spans="2:3" x14ac:dyDescent="0.25">
      <c r="B155" s="107"/>
      <c r="C155" s="108"/>
    </row>
    <row r="156" spans="2:3" x14ac:dyDescent="0.25">
      <c r="B156" s="107"/>
      <c r="C156" s="108"/>
    </row>
    <row r="157" spans="2:3" x14ac:dyDescent="0.25">
      <c r="B157" s="107"/>
      <c r="C157" s="108"/>
    </row>
    <row r="158" spans="2:3" x14ac:dyDescent="0.25">
      <c r="B158" s="107"/>
      <c r="C158" s="108"/>
    </row>
    <row r="159" spans="2:3" x14ac:dyDescent="0.25">
      <c r="B159" s="107"/>
      <c r="C159" s="108"/>
    </row>
    <row r="160" spans="2:3" x14ac:dyDescent="0.25">
      <c r="B160" s="107"/>
      <c r="C160" s="108"/>
    </row>
    <row r="161" spans="2:3" x14ac:dyDescent="0.25">
      <c r="B161" s="107"/>
      <c r="C161" s="108"/>
    </row>
    <row r="162" spans="2:3" x14ac:dyDescent="0.25">
      <c r="B162" s="107"/>
      <c r="C162" s="108"/>
    </row>
    <row r="163" spans="2:3" x14ac:dyDescent="0.25">
      <c r="B163" s="107"/>
      <c r="C163" s="108"/>
    </row>
    <row r="164" spans="2:3" x14ac:dyDescent="0.25">
      <c r="B164" s="107"/>
      <c r="C164" s="108"/>
    </row>
    <row r="165" spans="2:3" x14ac:dyDescent="0.25">
      <c r="B165" s="107"/>
      <c r="C165" s="108"/>
    </row>
    <row r="166" spans="2:3" x14ac:dyDescent="0.25">
      <c r="B166" s="107"/>
      <c r="C166" s="108"/>
    </row>
    <row r="167" spans="2:3" x14ac:dyDescent="0.25">
      <c r="B167" s="107"/>
      <c r="C167" s="108"/>
    </row>
    <row r="168" spans="2:3" x14ac:dyDescent="0.25">
      <c r="B168" s="107"/>
      <c r="C168" s="108"/>
    </row>
    <row r="169" spans="2:3" x14ac:dyDescent="0.25">
      <c r="B169" s="107"/>
      <c r="C169" s="108"/>
    </row>
    <row r="170" spans="2:3" x14ac:dyDescent="0.25">
      <c r="B170" s="107"/>
      <c r="C170" s="108"/>
    </row>
    <row r="171" spans="2:3" x14ac:dyDescent="0.25">
      <c r="B171" s="107"/>
      <c r="C171" s="108"/>
    </row>
  </sheetData>
  <mergeCells count="27">
    <mergeCell ref="B29:C29"/>
    <mergeCell ref="B6:C6"/>
    <mergeCell ref="B7:C7"/>
    <mergeCell ref="B13:C13"/>
    <mergeCell ref="B23:C23"/>
    <mergeCell ref="B26:C26"/>
    <mergeCell ref="B102:C102"/>
    <mergeCell ref="B42:C42"/>
    <mergeCell ref="B50:C50"/>
    <mergeCell ref="B62:C62"/>
    <mergeCell ref="B63:C63"/>
    <mergeCell ref="B71:C71"/>
    <mergeCell ref="B72:C72"/>
    <mergeCell ref="B80:C80"/>
    <mergeCell ref="B83:C83"/>
    <mergeCell ref="B87:C87"/>
    <mergeCell ref="B93:C93"/>
    <mergeCell ref="B100:C100"/>
    <mergeCell ref="B142:C142"/>
    <mergeCell ref="B104:C104"/>
    <mergeCell ref="B106:C106"/>
    <mergeCell ref="B114:C114"/>
    <mergeCell ref="B119:C119"/>
    <mergeCell ref="B133:C133"/>
    <mergeCell ref="B140:C140"/>
    <mergeCell ref="B134:C134"/>
    <mergeCell ref="B135:C135"/>
  </mergeCells>
  <printOptions horizontalCentered="1"/>
  <pageMargins left="0.51181102362204722" right="0.51181102362204722" top="1.9685039370078741" bottom="0.78740157480314965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E63"/>
  <sheetViews>
    <sheetView workbookViewId="0">
      <selection activeCell="B12" sqref="B12"/>
    </sheetView>
  </sheetViews>
  <sheetFormatPr defaultRowHeight="15" x14ac:dyDescent="0.25"/>
  <cols>
    <col min="1" max="1" width="13.7109375" customWidth="1"/>
    <col min="2" max="2" width="37.5703125" customWidth="1"/>
    <col min="3" max="3" width="13.5703125" customWidth="1"/>
    <col min="4" max="4" width="13.28515625" customWidth="1"/>
    <col min="5" max="5" width="13.7109375" customWidth="1"/>
  </cols>
  <sheetData>
    <row r="2" spans="1:5" ht="15.75" thickBot="1" x14ac:dyDescent="0.3"/>
    <row r="3" spans="1:5" ht="36" thickBot="1" x14ac:dyDescent="0.3">
      <c r="A3" s="324" t="s">
        <v>262</v>
      </c>
      <c r="B3" s="325"/>
      <c r="C3" s="325"/>
      <c r="D3" s="325"/>
      <c r="E3" s="326"/>
    </row>
    <row r="4" spans="1:5" ht="16.5" thickBot="1" x14ac:dyDescent="0.3">
      <c r="A4" s="127"/>
      <c r="B4" s="127"/>
      <c r="C4" s="127"/>
      <c r="D4" s="127"/>
      <c r="E4" s="127"/>
    </row>
    <row r="5" spans="1:5" ht="29.25" thickBot="1" x14ac:dyDescent="0.3">
      <c r="A5" s="128" t="s">
        <v>263</v>
      </c>
      <c r="B5" s="129" t="s">
        <v>264</v>
      </c>
      <c r="C5" s="128" t="s">
        <v>265</v>
      </c>
      <c r="D5" s="130" t="s">
        <v>266</v>
      </c>
      <c r="E5" s="131" t="s">
        <v>267</v>
      </c>
    </row>
    <row r="6" spans="1:5" ht="15.75" thickBot="1" x14ac:dyDescent="0.3">
      <c r="A6" s="132"/>
      <c r="B6" s="133"/>
      <c r="C6" s="134"/>
      <c r="D6" s="135"/>
      <c r="E6" s="136"/>
    </row>
    <row r="7" spans="1:5" ht="15.75" thickBot="1" x14ac:dyDescent="0.3">
      <c r="A7" s="137" t="s">
        <v>268</v>
      </c>
      <c r="B7" s="138" t="s">
        <v>269</v>
      </c>
      <c r="C7" s="139">
        <v>0.97</v>
      </c>
      <c r="D7" s="140">
        <v>1.27</v>
      </c>
      <c r="E7" s="141">
        <v>1.27</v>
      </c>
    </row>
    <row r="8" spans="1:5" ht="15.75" thickBot="1" x14ac:dyDescent="0.3">
      <c r="A8" s="142"/>
      <c r="B8" s="143"/>
      <c r="C8" s="144"/>
      <c r="D8" s="145"/>
      <c r="E8" s="146"/>
    </row>
    <row r="9" spans="1:5" ht="15.75" thickBot="1" x14ac:dyDescent="0.3">
      <c r="A9" s="137" t="s">
        <v>270</v>
      </c>
      <c r="B9" s="138" t="s">
        <v>271</v>
      </c>
      <c r="C9" s="139">
        <v>0.8</v>
      </c>
      <c r="D9" s="140">
        <v>0.8</v>
      </c>
      <c r="E9" s="141">
        <v>1</v>
      </c>
    </row>
    <row r="10" spans="1:5" ht="15.75" thickBot="1" x14ac:dyDescent="0.3">
      <c r="A10" s="142"/>
      <c r="B10" s="143"/>
      <c r="C10" s="144"/>
      <c r="D10" s="145"/>
      <c r="E10" s="147"/>
    </row>
    <row r="11" spans="1:5" ht="15.75" thickBot="1" x14ac:dyDescent="0.3">
      <c r="A11" s="137" t="s">
        <v>272</v>
      </c>
      <c r="B11" s="138" t="s">
        <v>273</v>
      </c>
      <c r="C11" s="139">
        <v>0.59</v>
      </c>
      <c r="D11" s="140">
        <v>1.23</v>
      </c>
      <c r="E11" s="141">
        <v>1.39</v>
      </c>
    </row>
    <row r="12" spans="1:5" ht="15.75" thickBot="1" x14ac:dyDescent="0.3">
      <c r="A12" s="142"/>
      <c r="B12" s="143"/>
      <c r="C12" s="144"/>
      <c r="D12" s="145"/>
      <c r="E12" s="146"/>
    </row>
    <row r="13" spans="1:5" ht="15.75" thickBot="1" x14ac:dyDescent="0.3">
      <c r="A13" s="137" t="s">
        <v>274</v>
      </c>
      <c r="B13" s="138" t="s">
        <v>275</v>
      </c>
      <c r="C13" s="139">
        <v>3</v>
      </c>
      <c r="D13" s="140">
        <v>4</v>
      </c>
      <c r="E13" s="148">
        <v>5.5</v>
      </c>
    </row>
    <row r="14" spans="1:5" ht="15.75" thickBot="1" x14ac:dyDescent="0.3">
      <c r="A14" s="142"/>
      <c r="B14" s="143"/>
      <c r="C14" s="144"/>
      <c r="D14" s="145"/>
      <c r="E14" s="149"/>
    </row>
    <row r="15" spans="1:5" ht="15.75" thickBot="1" x14ac:dyDescent="0.3">
      <c r="A15" s="137" t="s">
        <v>276</v>
      </c>
      <c r="B15" s="138" t="s">
        <v>277</v>
      </c>
      <c r="C15" s="139">
        <v>6.16</v>
      </c>
      <c r="D15" s="140">
        <v>7.4</v>
      </c>
      <c r="E15" s="141">
        <v>8.9600000000000009</v>
      </c>
    </row>
    <row r="16" spans="1:5" ht="15.75" thickBot="1" x14ac:dyDescent="0.3">
      <c r="A16" s="142"/>
      <c r="B16" s="143"/>
      <c r="C16" s="150"/>
      <c r="D16" s="151"/>
      <c r="E16" s="152"/>
    </row>
    <row r="17" spans="1:5" x14ac:dyDescent="0.25">
      <c r="A17" s="153"/>
      <c r="B17" s="154" t="s">
        <v>278</v>
      </c>
      <c r="C17" s="155"/>
      <c r="D17" s="156">
        <v>0.65</v>
      </c>
      <c r="E17" s="157"/>
    </row>
    <row r="18" spans="1:5" x14ac:dyDescent="0.25">
      <c r="A18" s="158"/>
      <c r="B18" s="159" t="s">
        <v>279</v>
      </c>
      <c r="C18" s="160"/>
      <c r="D18" s="161">
        <v>3</v>
      </c>
      <c r="E18" s="162"/>
    </row>
    <row r="19" spans="1:5" x14ac:dyDescent="0.25">
      <c r="A19" s="158"/>
      <c r="B19" s="159" t="s">
        <v>280</v>
      </c>
      <c r="C19" s="160"/>
      <c r="D19" s="161">
        <v>2</v>
      </c>
      <c r="E19" s="162"/>
    </row>
    <row r="20" spans="1:5" x14ac:dyDescent="0.25">
      <c r="A20" s="158"/>
      <c r="B20" s="159" t="s">
        <v>281</v>
      </c>
      <c r="C20" s="160"/>
      <c r="D20" s="161"/>
      <c r="E20" s="162"/>
    </row>
    <row r="21" spans="1:5" ht="15.75" thickBot="1" x14ac:dyDescent="0.3">
      <c r="A21" s="163" t="s">
        <v>282</v>
      </c>
      <c r="B21" s="164" t="s">
        <v>283</v>
      </c>
      <c r="C21" s="165"/>
      <c r="D21" s="166">
        <f>SUM(D17:D20)</f>
        <v>5.65</v>
      </c>
      <c r="E21" s="167"/>
    </row>
    <row r="22" spans="1:5" ht="15.75" thickBot="1" x14ac:dyDescent="0.3">
      <c r="A22" s="168"/>
      <c r="B22" s="169"/>
      <c r="C22" s="170"/>
      <c r="D22" s="171"/>
      <c r="E22" s="172"/>
    </row>
    <row r="23" spans="1:5" ht="16.5" thickBot="1" x14ac:dyDescent="0.3">
      <c r="A23" s="173" t="s">
        <v>284</v>
      </c>
      <c r="B23" s="138"/>
      <c r="C23" s="174"/>
      <c r="D23" s="175">
        <f>TRUNC(((1+D13/100+D7/100+D9/100)*(1+D11/100)*(1+D15/100)/(1-D21/100)-1)*100,2)</f>
        <v>22.22</v>
      </c>
      <c r="E23" s="176"/>
    </row>
    <row r="24" spans="1:5" x14ac:dyDescent="0.25">
      <c r="A24" s="143"/>
      <c r="B24" s="143"/>
      <c r="C24" s="177"/>
      <c r="D24" s="178"/>
      <c r="E24" s="179"/>
    </row>
    <row r="25" spans="1:5" ht="15.75" x14ac:dyDescent="0.25">
      <c r="A25" s="180"/>
      <c r="B25" s="180"/>
      <c r="C25" s="180"/>
      <c r="D25" s="180"/>
      <c r="E25" s="180"/>
    </row>
    <row r="26" spans="1:5" ht="15.75" x14ac:dyDescent="0.25">
      <c r="A26" s="181" t="s">
        <v>285</v>
      </c>
      <c r="C26" s="182"/>
      <c r="D26" s="183"/>
      <c r="E26" s="184"/>
    </row>
    <row r="27" spans="1:5" ht="15.75" x14ac:dyDescent="0.25">
      <c r="A27" s="181" t="s">
        <v>286</v>
      </c>
      <c r="B27" s="185"/>
      <c r="C27" s="182"/>
      <c r="D27" s="186"/>
      <c r="E27" s="187"/>
    </row>
    <row r="28" spans="1:5" ht="15.75" x14ac:dyDescent="0.25">
      <c r="A28" s="185"/>
      <c r="B28" s="185"/>
      <c r="C28" s="182"/>
      <c r="D28" s="186"/>
      <c r="E28" s="187"/>
    </row>
    <row r="29" spans="1:5" ht="15.75" x14ac:dyDescent="0.25">
      <c r="A29" s="185"/>
      <c r="B29" s="185"/>
      <c r="C29" s="182"/>
      <c r="D29" s="186"/>
      <c r="E29" s="187"/>
    </row>
    <row r="30" spans="1:5" ht="15.75" x14ac:dyDescent="0.25">
      <c r="A30" s="185"/>
      <c r="B30" s="185"/>
      <c r="C30" s="182"/>
      <c r="D30" s="186"/>
      <c r="E30" s="187"/>
    </row>
    <row r="31" spans="1:5" ht="15.75" x14ac:dyDescent="0.25">
      <c r="A31" s="185"/>
      <c r="B31" s="185"/>
      <c r="C31" s="182"/>
      <c r="D31" s="186"/>
      <c r="E31" s="187"/>
    </row>
    <row r="32" spans="1:5" ht="15.75" x14ac:dyDescent="0.25">
      <c r="A32" s="185"/>
      <c r="B32" s="185"/>
      <c r="C32" s="182"/>
      <c r="D32" s="186"/>
      <c r="E32" s="187"/>
    </row>
    <row r="33" spans="1:5" ht="15.75" x14ac:dyDescent="0.25">
      <c r="A33" s="185"/>
      <c r="B33" s="185"/>
      <c r="C33" s="182"/>
      <c r="D33" s="186"/>
      <c r="E33" s="187"/>
    </row>
    <row r="34" spans="1:5" ht="15.75" x14ac:dyDescent="0.25">
      <c r="A34" s="185"/>
      <c r="B34" s="185"/>
      <c r="C34" s="182"/>
      <c r="D34" s="186"/>
      <c r="E34" s="187"/>
    </row>
    <row r="35" spans="1:5" ht="15.75" x14ac:dyDescent="0.25">
      <c r="A35" s="185"/>
      <c r="B35" s="185"/>
      <c r="C35" s="182"/>
      <c r="D35" s="186"/>
      <c r="E35" s="187"/>
    </row>
    <row r="36" spans="1:5" ht="15.75" x14ac:dyDescent="0.25">
      <c r="A36" s="185"/>
      <c r="B36" s="185"/>
      <c r="C36" s="182"/>
      <c r="D36" s="186"/>
      <c r="E36" s="187"/>
    </row>
    <row r="37" spans="1:5" ht="15.75" x14ac:dyDescent="0.25">
      <c r="A37" s="185"/>
      <c r="B37" s="185"/>
      <c r="C37" s="182"/>
      <c r="D37" s="186"/>
      <c r="E37" s="187"/>
    </row>
    <row r="38" spans="1:5" ht="15.75" x14ac:dyDescent="0.25">
      <c r="A38" s="185"/>
      <c r="B38" s="185"/>
      <c r="C38" s="182"/>
      <c r="D38" s="186"/>
      <c r="E38" s="187"/>
    </row>
    <row r="39" spans="1:5" ht="15.75" x14ac:dyDescent="0.25">
      <c r="A39" s="185"/>
      <c r="B39" s="185"/>
      <c r="C39" s="182"/>
      <c r="D39" s="186"/>
      <c r="E39" s="187"/>
    </row>
    <row r="40" spans="1:5" ht="15.75" x14ac:dyDescent="0.25">
      <c r="A40" s="185"/>
      <c r="B40" s="185"/>
      <c r="C40" s="182"/>
      <c r="D40" s="186"/>
      <c r="E40" s="187"/>
    </row>
    <row r="41" spans="1:5" ht="15.75" x14ac:dyDescent="0.25">
      <c r="A41" s="185"/>
      <c r="B41" s="185"/>
      <c r="C41" s="182"/>
      <c r="D41" s="186"/>
      <c r="E41" s="187"/>
    </row>
    <row r="42" spans="1:5" ht="15.75" x14ac:dyDescent="0.25">
      <c r="A42" s="185"/>
      <c r="B42" s="185"/>
      <c r="C42" s="182"/>
      <c r="D42" s="186"/>
      <c r="E42" s="187"/>
    </row>
    <row r="43" spans="1:5" ht="15.75" x14ac:dyDescent="0.25">
      <c r="A43" s="185"/>
      <c r="B43" s="185"/>
      <c r="C43" s="182"/>
      <c r="D43" s="186"/>
      <c r="E43" s="187"/>
    </row>
    <row r="44" spans="1:5" ht="15.75" x14ac:dyDescent="0.25">
      <c r="A44" s="185"/>
      <c r="B44" s="185"/>
      <c r="C44" s="182"/>
      <c r="D44" s="186"/>
      <c r="E44" s="187"/>
    </row>
    <row r="45" spans="1:5" ht="15.75" x14ac:dyDescent="0.25">
      <c r="A45" s="185"/>
      <c r="B45" s="185"/>
      <c r="C45" s="182"/>
      <c r="D45" s="186"/>
      <c r="E45" s="187"/>
    </row>
    <row r="46" spans="1:5" ht="15.75" x14ac:dyDescent="0.25">
      <c r="A46" s="185"/>
      <c r="B46" s="185"/>
      <c r="C46" s="182"/>
      <c r="D46" s="186"/>
      <c r="E46" s="187"/>
    </row>
    <row r="47" spans="1:5" ht="15.75" x14ac:dyDescent="0.25">
      <c r="A47" s="185"/>
      <c r="B47" s="185"/>
      <c r="C47" s="182"/>
      <c r="D47" s="186"/>
      <c r="E47" s="187"/>
    </row>
    <row r="48" spans="1:5" ht="15.75" x14ac:dyDescent="0.25">
      <c r="A48" s="185"/>
      <c r="B48" s="185"/>
      <c r="C48" s="182"/>
      <c r="D48" s="186"/>
      <c r="E48" s="187"/>
    </row>
    <row r="49" spans="1:5" ht="15.75" x14ac:dyDescent="0.25">
      <c r="A49" s="185"/>
      <c r="B49" s="185"/>
      <c r="C49" s="182"/>
      <c r="D49" s="186"/>
      <c r="E49" s="187"/>
    </row>
    <row r="50" spans="1:5" ht="15.75" x14ac:dyDescent="0.25">
      <c r="A50" s="185"/>
      <c r="B50" s="185"/>
      <c r="C50" s="182"/>
      <c r="D50" s="186"/>
      <c r="E50" s="187"/>
    </row>
    <row r="51" spans="1:5" ht="15.75" x14ac:dyDescent="0.25">
      <c r="A51" s="185"/>
      <c r="B51" s="185"/>
      <c r="C51" s="182"/>
      <c r="D51" s="186"/>
      <c r="E51" s="187"/>
    </row>
    <row r="52" spans="1:5" ht="15.75" x14ac:dyDescent="0.25">
      <c r="A52" s="185"/>
      <c r="B52" s="185"/>
      <c r="C52" s="182"/>
      <c r="D52" s="186"/>
      <c r="E52" s="187"/>
    </row>
    <row r="53" spans="1:5" ht="15.75" x14ac:dyDescent="0.25">
      <c r="A53" s="185"/>
      <c r="B53" s="185"/>
      <c r="C53" s="182"/>
      <c r="D53" s="186"/>
      <c r="E53" s="187"/>
    </row>
    <row r="54" spans="1:5" ht="15.75" x14ac:dyDescent="0.25">
      <c r="A54" s="185"/>
      <c r="B54" s="185"/>
      <c r="C54" s="182"/>
      <c r="D54" s="186"/>
      <c r="E54" s="187"/>
    </row>
    <row r="55" spans="1:5" ht="15.75" x14ac:dyDescent="0.25">
      <c r="A55" s="185"/>
      <c r="B55" s="185"/>
      <c r="C55" s="182"/>
      <c r="D55" s="186"/>
      <c r="E55" s="187"/>
    </row>
    <row r="56" spans="1:5" ht="15.75" x14ac:dyDescent="0.25">
      <c r="A56" s="185"/>
      <c r="B56" s="185"/>
      <c r="C56" s="182"/>
      <c r="D56" s="186"/>
      <c r="E56" s="187"/>
    </row>
    <row r="57" spans="1:5" ht="15.75" x14ac:dyDescent="0.25">
      <c r="A57" s="185"/>
      <c r="B57" s="185"/>
      <c r="C57" s="182"/>
      <c r="D57" s="186"/>
      <c r="E57" s="187"/>
    </row>
    <row r="58" spans="1:5" ht="15.75" x14ac:dyDescent="0.25">
      <c r="A58" s="185"/>
      <c r="B58" s="185"/>
      <c r="C58" s="182"/>
      <c r="D58" s="186"/>
      <c r="E58" s="187"/>
    </row>
    <row r="59" spans="1:5" ht="15.75" x14ac:dyDescent="0.25">
      <c r="A59" s="185"/>
      <c r="B59" s="185"/>
      <c r="C59" s="182"/>
      <c r="D59" s="186"/>
      <c r="E59" s="187"/>
    </row>
    <row r="60" spans="1:5" ht="15.75" x14ac:dyDescent="0.25">
      <c r="A60" s="185"/>
      <c r="B60" s="185"/>
      <c r="C60" s="182"/>
      <c r="D60" s="186"/>
      <c r="E60" s="187"/>
    </row>
    <row r="61" spans="1:5" ht="15.75" x14ac:dyDescent="0.25">
      <c r="A61" s="185"/>
      <c r="B61" s="185"/>
      <c r="C61" s="182"/>
      <c r="D61" s="186"/>
      <c r="E61" s="187"/>
    </row>
    <row r="62" spans="1:5" ht="15.75" x14ac:dyDescent="0.25">
      <c r="A62" s="185"/>
      <c r="B62" s="185"/>
      <c r="C62" s="182"/>
      <c r="D62" s="186"/>
      <c r="E62" s="187"/>
    </row>
    <row r="63" spans="1:5" ht="15.75" x14ac:dyDescent="0.25">
      <c r="A63" s="185"/>
      <c r="B63" s="185"/>
      <c r="C63" s="182"/>
      <c r="D63" s="186"/>
      <c r="E63" s="187"/>
    </row>
  </sheetData>
  <mergeCells count="1">
    <mergeCell ref="A3:E3"/>
  </mergeCells>
  <conditionalFormatting sqref="D23">
    <cfRule type="cellIs" dxfId="9" priority="3" stopIfTrue="1" operator="greaterThan">
      <formula>30</formula>
    </cfRule>
    <cfRule type="cellIs" dxfId="8" priority="4" stopIfTrue="1" operator="lessThan">
      <formula>0</formula>
    </cfRule>
  </conditionalFormatting>
  <conditionalFormatting sqref="D24">
    <cfRule type="cellIs" dxfId="7" priority="1" stopIfTrue="1" operator="greaterThan">
      <formula>27.84</formula>
    </cfRule>
    <cfRule type="cellIs" dxfId="6" priority="2" stopIfTrue="1" operator="lessThan">
      <formula>0</formula>
    </cfRule>
  </conditionalFormatting>
  <conditionalFormatting sqref="D11">
    <cfRule type="cellIs" dxfId="5" priority="5" stopIfTrue="1" operator="greaterThan">
      <formula>#REF!</formula>
    </cfRule>
    <cfRule type="cellIs" dxfId="4" priority="6" stopIfTrue="1" operator="lessThan">
      <formula>$C$9</formula>
    </cfRule>
  </conditionalFormatting>
  <conditionalFormatting sqref="D11 D13 D15:D16">
    <cfRule type="cellIs" dxfId="3" priority="7" stopIfTrue="1" operator="greaterThan">
      <formula>#REF!</formula>
    </cfRule>
    <cfRule type="cellIs" dxfId="2" priority="8" stopIfTrue="1" operator="lessThan">
      <formula>C11</formula>
    </cfRule>
  </conditionalFormatting>
  <conditionalFormatting sqref="E14">
    <cfRule type="cellIs" dxfId="1" priority="9" stopIfTrue="1" operator="greaterThan">
      <formula>#REF!</formula>
    </cfRule>
    <cfRule type="cellIs" dxfId="0" priority="10" stopIfTrue="1" operator="lessThan">
      <formula>#REF!</formula>
    </cfRule>
  </conditionalFormatting>
  <dataValidations count="1">
    <dataValidation type="list" allowBlank="1" showInputMessage="1" showErrorMessage="1" sqref="A27" xr:uid="{00000000-0002-0000-0500-000000000000}">
      <formula1>municipio</formula1>
    </dataValidation>
  </dataValidations>
  <pageMargins left="0.51181102362204722" right="0.51181102362204722" top="1.9685039370078741" bottom="0.78740157480314965" header="0.31496062992125984" footer="0.31496062992125984"/>
  <pageSetup paperSize="9" orientation="portrait" r:id="rId1"/>
  <headerFooter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5</vt:i4>
      </vt:variant>
    </vt:vector>
  </HeadingPairs>
  <TitlesOfParts>
    <vt:vector size="11" baseType="lpstr">
      <vt:lpstr>ORÇ.RESUMO</vt:lpstr>
      <vt:lpstr>PLANILHA</vt:lpstr>
      <vt:lpstr>COMPOS.</vt:lpstr>
      <vt:lpstr>CRONOGRAMA</vt:lpstr>
      <vt:lpstr>MEM.CALC</vt:lpstr>
      <vt:lpstr>BDI</vt:lpstr>
      <vt:lpstr>COMPOS.!Area_de_impressao</vt:lpstr>
      <vt:lpstr>CRONOGRAMA!Area_de_impressao</vt:lpstr>
      <vt:lpstr>MEM.CALC!Area_de_impressao</vt:lpstr>
      <vt:lpstr>ORÇ.RESUMO!Area_de_impressao</vt:lpstr>
      <vt:lpstr>PLANILHA!Area_de_impressao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Projetos</dc:creator>
  <cp:lastModifiedBy>Franklyn Oliveira Custódio</cp:lastModifiedBy>
  <cp:lastPrinted>2022-06-14T15:06:27Z</cp:lastPrinted>
  <dcterms:created xsi:type="dcterms:W3CDTF">2022-03-16T16:57:58Z</dcterms:created>
  <dcterms:modified xsi:type="dcterms:W3CDTF">2022-07-26T17:41:48Z</dcterms:modified>
</cp:coreProperties>
</file>