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HM\ORC\2022\10 - MURO DE ARRIMO\01 - ANÁLISE FIGUEIRÃO\LICITANTES\"/>
    </mc:Choice>
  </mc:AlternateContent>
  <xr:revisionPtr revIDLastSave="0" documentId="13_ncr:1_{7A60CFE8-995F-4621-B4EA-372819AE2EE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RÇ. RESUMO" sheetId="2" r:id="rId1"/>
    <sheet name="PLANILHA" sheetId="1" r:id="rId2"/>
    <sheet name="MEM.CALC." sheetId="4" state="hidden" r:id="rId3"/>
    <sheet name="COMPOS." sheetId="5" r:id="rId4"/>
    <sheet name="CRONOGRAMA" sheetId="3" r:id="rId5"/>
  </sheets>
  <externalReferences>
    <externalReference r:id="rId6"/>
  </externalReferences>
  <definedNames>
    <definedName name="_xlnm.Print_Area" localSheetId="3">'COMPOS.'!$B$1:$H$102</definedName>
    <definedName name="_xlnm.Print_Area" localSheetId="4">CRONOGRAMA!$B$1:$I$29</definedName>
    <definedName name="_xlnm.Print_Area" localSheetId="0">'ORÇ. RESUMO'!$B$1:$E$20</definedName>
    <definedName name="_xlnm.Print_Area" localSheetId="1">PLANILHA!$B$1:$H$86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5" l="1"/>
  <c r="H23" i="5"/>
  <c r="H30" i="5"/>
  <c r="H62" i="5"/>
  <c r="H96" i="5" l="1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74" i="5"/>
  <c r="H73" i="5"/>
  <c r="H72" i="5"/>
  <c r="H71" i="5"/>
  <c r="H70" i="5"/>
  <c r="H59" i="5"/>
  <c r="H58" i="5"/>
  <c r="H57" i="5"/>
  <c r="H56" i="5"/>
  <c r="H47" i="5"/>
  <c r="H46" i="5"/>
  <c r="H39" i="5"/>
  <c r="H38" i="5"/>
  <c r="H37" i="5"/>
  <c r="H36" i="5"/>
  <c r="H35" i="5"/>
  <c r="H29" i="5"/>
  <c r="H28" i="5"/>
  <c r="H27" i="5"/>
  <c r="H22" i="5"/>
  <c r="H21" i="5"/>
  <c r="H20" i="5"/>
  <c r="H14" i="5"/>
  <c r="H13" i="5"/>
  <c r="H12" i="5"/>
  <c r="H11" i="5"/>
  <c r="C20" i="3"/>
  <c r="C18" i="3"/>
  <c r="C16" i="3"/>
  <c r="C14" i="3"/>
  <c r="C12" i="3"/>
  <c r="C10" i="3"/>
  <c r="H75" i="1"/>
  <c r="H74" i="1"/>
  <c r="H73" i="1"/>
  <c r="H67" i="1"/>
  <c r="H66" i="1"/>
  <c r="H59" i="1"/>
  <c r="H55" i="1"/>
  <c r="H54" i="1"/>
  <c r="H49" i="1"/>
  <c r="H48" i="1"/>
  <c r="H47" i="1"/>
  <c r="H46" i="1"/>
  <c r="H45" i="1"/>
  <c r="H44" i="1"/>
  <c r="H38" i="1"/>
  <c r="H37" i="1"/>
  <c r="H34" i="1"/>
  <c r="H29" i="1"/>
  <c r="H28" i="1"/>
  <c r="H26" i="1"/>
  <c r="H25" i="1"/>
  <c r="H21" i="1"/>
  <c r="H20" i="1"/>
  <c r="H19" i="1"/>
  <c r="H10" i="1"/>
  <c r="H9" i="1"/>
  <c r="H8" i="1"/>
  <c r="H50" i="5" l="1"/>
  <c r="H98" i="5"/>
  <c r="H40" i="5"/>
  <c r="H77" i="5"/>
  <c r="J11" i="1" l="1"/>
  <c r="H11" i="1" s="1"/>
  <c r="J12" i="1"/>
  <c r="H12" i="1" s="1"/>
  <c r="J13" i="1"/>
  <c r="H13" i="1" s="1"/>
  <c r="J18" i="1"/>
  <c r="H18" i="1" s="1"/>
  <c r="J27" i="1"/>
  <c r="H27" i="1" s="1"/>
  <c r="J30" i="1"/>
  <c r="H30" i="1" s="1"/>
  <c r="J35" i="1"/>
  <c r="H35" i="1" s="1"/>
  <c r="J36" i="1"/>
  <c r="H36" i="1" s="1"/>
  <c r="J52" i="1"/>
  <c r="H52" i="1" s="1"/>
  <c r="J53" i="1"/>
  <c r="H53" i="1" s="1"/>
  <c r="H61" i="1" l="1"/>
  <c r="D11" i="2" s="1"/>
  <c r="F16" i="3" s="1"/>
  <c r="I17" i="3" l="1"/>
  <c r="H17" i="3"/>
  <c r="H77" i="1"/>
  <c r="D13" i="2" s="1"/>
  <c r="F20" i="3" s="1"/>
  <c r="H69" i="1"/>
  <c r="D12" i="2" s="1"/>
  <c r="F18" i="3" s="1"/>
  <c r="H56" i="1"/>
  <c r="D10" i="2" s="1"/>
  <c r="F14" i="3" s="1"/>
  <c r="H40" i="1"/>
  <c r="D9" i="2" s="1"/>
  <c r="F12" i="3" s="1"/>
  <c r="I13" i="3" l="1"/>
  <c r="H13" i="3"/>
  <c r="H15" i="3"/>
  <c r="I15" i="3"/>
  <c r="I19" i="3"/>
  <c r="H19" i="3"/>
  <c r="I21" i="3"/>
  <c r="H21" i="3"/>
  <c r="H14" i="1"/>
  <c r="D8" i="2" s="1"/>
  <c r="F10" i="3" s="1"/>
  <c r="I11" i="3" l="1"/>
  <c r="I22" i="3" s="1"/>
  <c r="I24" i="3" s="1"/>
  <c r="H11" i="3"/>
  <c r="H22" i="3" s="1"/>
  <c r="H23" i="3" s="1"/>
  <c r="F22" i="3"/>
  <c r="G12" i="3" s="1"/>
  <c r="G10" i="3"/>
  <c r="G16" i="3"/>
  <c r="G20" i="3"/>
  <c r="G14" i="3"/>
  <c r="G18" i="3"/>
  <c r="H82" i="1"/>
  <c r="D16" i="2"/>
  <c r="I23" i="3" l="1"/>
  <c r="H24" i="3"/>
  <c r="I25" i="3" s="1"/>
  <c r="G24" i="3"/>
  <c r="H25" i="3" l="1"/>
</calcChain>
</file>

<file path=xl/sharedStrings.xml><?xml version="1.0" encoding="utf-8"?>
<sst xmlns="http://schemas.openxmlformats.org/spreadsheetml/2006/main" count="628" uniqueCount="354">
  <si>
    <t>ITEM</t>
  </si>
  <si>
    <t>UNID.</t>
  </si>
  <si>
    <t>QUANTID.</t>
  </si>
  <si>
    <t>PREÇO UNIT.</t>
  </si>
  <si>
    <t>PREÇO TOTAL</t>
  </si>
  <si>
    <t>m3</t>
  </si>
  <si>
    <t>m2</t>
  </si>
  <si>
    <t xml:space="preserve">m </t>
  </si>
  <si>
    <t>TRELICA NERVURADA (ESPACADOR), ALTURA = 120,0 MM, DIAMETRO DOS BANZOS INFERIORES E SUPERIOR = 6,0 MM, DIAMETRO DA DIAGONAL = 4,2 MM</t>
  </si>
  <si>
    <t xml:space="preserve">CONCRETO FCK = 25MPA, TRAÇO 1:2,3:2,7 (EM MASSA SECA DE CIMENTO/ AREIA MÉDIA/ BRITA 1) - PREPARO MECÂNICO COM BETONEIRA 400 L. </t>
  </si>
  <si>
    <t>VALOR GLOBAL COM BDI  .......R$</t>
  </si>
  <si>
    <t>SINAPI / AGEHAB</t>
  </si>
  <si>
    <t>AGEHAB.0072</t>
  </si>
  <si>
    <t>AGEHAB.0070</t>
  </si>
  <si>
    <t>SUBTOTAL   01</t>
  </si>
  <si>
    <t>DISCRIMINAÇÃO DOS SERVIÇOS</t>
  </si>
  <si>
    <t xml:space="preserve">OBRA : </t>
  </si>
  <si>
    <t>LOCAL :</t>
  </si>
  <si>
    <t>CIDADE :</t>
  </si>
  <si>
    <t>BDI : 22,22 %</t>
  </si>
  <si>
    <t>LIMPEZA MANUAL DE VEGETAÇÃO EM TERRENO COM ENXADA.</t>
  </si>
  <si>
    <t>01 - SERVIÇOS PRELIMINAES  E CANTEIRO DE OBRAS</t>
  </si>
  <si>
    <t>1.1</t>
  </si>
  <si>
    <t>1.2</t>
  </si>
  <si>
    <t>1.3</t>
  </si>
  <si>
    <t>1.4</t>
  </si>
  <si>
    <t>1.5</t>
  </si>
  <si>
    <t>1.6</t>
  </si>
  <si>
    <t>LOCACAO CONVENCIONAL DE OBRA, UTILIZANDO GABARITO DE TÁBUAS CORRIDAS PONTALETADAS A CADA 2,00M -  2 UTILIZAÇÕES.</t>
  </si>
  <si>
    <t>m</t>
  </si>
  <si>
    <t xml:space="preserve">EXECUÇÃO DE DEPÓSITO EM CANTEIRO DE OBRA EM CHAPA DE MADEIRA COMPENSADA, NÃO INCLUSO MOBILIÁRIO. </t>
  </si>
  <si>
    <t>INSTALAÇÃO/LIGAÇÃO PROVISÓRIA DE ÁGUA E ESGOTO</t>
  </si>
  <si>
    <t>INSTALAÇÃO/LIGAÇÃO PROVISÓRIA DE ENERGIA ELÉTRICA BAIXA TENSÃO</t>
  </si>
  <si>
    <t>unid.</t>
  </si>
  <si>
    <t>ADMINISTRAÇÃO LOCAL (ENGENHEIRO, MESTRE,ETC)</t>
  </si>
  <si>
    <t>GB</t>
  </si>
  <si>
    <t>02- FUNDAÇÕES, TRABALHOS EM TERRA E INFRAESTRUTURA</t>
  </si>
  <si>
    <t>COMP. 01</t>
  </si>
  <si>
    <t>2.1</t>
  </si>
  <si>
    <t>ESTACAS</t>
  </si>
  <si>
    <t>2.1.1</t>
  </si>
  <si>
    <t xml:space="preserve">ESTACA BROCA EM CONCRETO 25 Mpa DIÂMETRO 25 cm </t>
  </si>
  <si>
    <t>2.1.2</t>
  </si>
  <si>
    <t>2.1.3</t>
  </si>
  <si>
    <t xml:space="preserve">CORTE E DOBRA DE AÇO CA-50, DIÂMETRO DE 8,0 MM, UTILIZADO EM ESTRUTURAS DIVERSAS, EXCETO LAJES. </t>
  </si>
  <si>
    <t>kg</t>
  </si>
  <si>
    <t xml:space="preserve">CORTE E DOBRA DE AÇO CA-60, DIÂMETRO DE 5,0 MM, UTILIZADO EM ESTRUTURAS DIVERSAS, EXCETO LAJES. </t>
  </si>
  <si>
    <t>2.2</t>
  </si>
  <si>
    <t>TRABALHOS EM TERRA (ESCAVAÇÕES PARA EXECUÇÃO DOS ARRIMOS, COM REATERRO)</t>
  </si>
  <si>
    <t>2.2.1</t>
  </si>
  <si>
    <t>2.2.2</t>
  </si>
  <si>
    <t xml:space="preserve">ESCAVAÇÃO MECANIZADA DE VALA COM PROF. MAIOR QUE 1,5 M ATÉ 3,0 M (MÉDIA MONTANTE E JUSANTE/UMA COMPOSIÇÃO POR TRECHO),COM ESCAVADEIRA (1,2 M3),LARG. DE 1,5 M A 2,5 M, EM SOLO DE 1A CATEGORIA, LOCAIS COM BAIXO NÍVEL DE INTERFERÊNCIA. </t>
  </si>
  <si>
    <t>2.2.4</t>
  </si>
  <si>
    <t>2.2.3</t>
  </si>
  <si>
    <t>2.2.5</t>
  </si>
  <si>
    <t xml:space="preserve">REATERRO MECANIZADO DE VALA COM RETROESCAVADEIRA (CAPACIDADE DA CAÇAMBA DA RETRO: 0,26 M³ / POTÊNCIA: 88 HP), LARGURA ATÉ 0,8 M, PROFUNDIDADE ATÉ 1,5 M, COM SOLO DE 1ª CATEGORIA EM LOCAIS COM BAIXO NÍVEL DE INTERFERÊNCIA. </t>
  </si>
  <si>
    <t xml:space="preserve">REATERRO MECANIZADO DE VALA COM RETROESCAVADEIRA (CAPACIDADE DA CAÇAMBA DA RETRO: 0,26 M³ / POTÊNCIA: 88 HP), LARGURA ATÉ 0,8 M, PROFUNDIDADE DE 1,5 A 3,0 M, COM SOLO DE 1ª CATEGORIA EM LOCAIS COM BAIXO NÍVEL DE INTERFERÊNCIA. </t>
  </si>
  <si>
    <t>2.2.6</t>
  </si>
  <si>
    <t>2.3</t>
  </si>
  <si>
    <t>BALDRAMES</t>
  </si>
  <si>
    <t>2.3.1</t>
  </si>
  <si>
    <t>2.3.2</t>
  </si>
  <si>
    <t>2.3.3</t>
  </si>
  <si>
    <t>LANÇAMENTO COM USO DE BALDES, ADENSAMENTO E ACABAMENTO DE CONCRETO EM ESTRUTURAS.</t>
  </si>
  <si>
    <t>SUBTOTAL   02</t>
  </si>
  <si>
    <t>03- ESTRUTURA - PILARES, VIGAS DE RESPALDO E CINTAS</t>
  </si>
  <si>
    <t>2.3.4</t>
  </si>
  <si>
    <t>3.1</t>
  </si>
  <si>
    <t>PILARES</t>
  </si>
  <si>
    <t>3.1.1</t>
  </si>
  <si>
    <t xml:space="preserve">MONTAGEM E DESMONTAGEM DE FÔRMA DE PILARES RETANGULARES E ESTRUTURAS SIMILARES, PÉ-DIREITO SIMPLES, EM CHAPA DE MADEIRA COMPENSADA RESINADA, 6 UTILIZAÇÕES. </t>
  </si>
  <si>
    <t>3.1.2</t>
  </si>
  <si>
    <t>3.1.3</t>
  </si>
  <si>
    <t>3.1.4</t>
  </si>
  <si>
    <t>3.1.5</t>
  </si>
  <si>
    <t>3.2</t>
  </si>
  <si>
    <t>3.2.1</t>
  </si>
  <si>
    <t>VIGAS DE RESPALDO E CINTAS INTERMEDIÁRIAS</t>
  </si>
  <si>
    <t>3.2.2</t>
  </si>
  <si>
    <t>3.2.3</t>
  </si>
  <si>
    <t>3.2.4</t>
  </si>
  <si>
    <t>04- ALVENARIA EM BLOCOS ESTRUTURAIS</t>
  </si>
  <si>
    <t>4.1</t>
  </si>
  <si>
    <t>ALVENARIA DE BLOCOS DE CONCRETO ESTRUTURAL 14X19X39 CM, (ESPESSURA 14 CM), FBK = 4,5 MPA, PARA PAREDES COM ÁREA LÍQUIDA MENOR QUE 6M², SEM VÃOS, UTILIZANDO PALHETA.</t>
  </si>
  <si>
    <t>SUBTOTAL   03</t>
  </si>
  <si>
    <t>SUBTOTAL   04</t>
  </si>
  <si>
    <t>05 -  REVESTIMENTOS</t>
  </si>
  <si>
    <t>IMPERMEABILIZAÇÃO DE PAREDES COM ARGAMASSA DE CIMENTO E AREIA, COM ADITIVO IMPERMEABILIZANTE, E = 2CM.</t>
  </si>
  <si>
    <t xml:space="preserve">CHAPISCO APLICADO EM ALVENARIAS E ESTRUTURAS DE CONCRETO INTERNAS, COM COLHER DE PEDREIRO.  ARGAMASSA TRAÇO 1:3 COM PREPARO EM BETONEIRA 400L. </t>
  </si>
  <si>
    <t>5.1</t>
  </si>
  <si>
    <t>5.2</t>
  </si>
  <si>
    <t>SUBTOTAL   05</t>
  </si>
  <si>
    <t>06 -  DRENAGEM PARA ARRIMOS</t>
  </si>
  <si>
    <t>6.1</t>
  </si>
  <si>
    <t>TUBO DE PVC CORRUGADO FLEXÍVEL PERFURADO, DN 100 MM, PARA DRENO - FORNECIMENTO E ASSENTAMENTO.</t>
  </si>
  <si>
    <t>GEOTÊXTIL NÃO TECIDO 100% POLIÉSTER, RESISTÊNCIA A TRAÇÃO DE 9 KN/M (RT - 9), INSTALADO EM DRENO - FORNECIMENTO E INSTALAÇÃO.</t>
  </si>
  <si>
    <t xml:space="preserve">ENCHIMENTO DE BRITA PARA DRENO, LANÇAMENTO MANUAL. </t>
  </si>
  <si>
    <t>6.2</t>
  </si>
  <si>
    <t>6.3</t>
  </si>
  <si>
    <t>CONSTRUÇÃO DE 726,52 METROS DE MUROS DE ARRIMO NOL LOTES DAS QUADRAS 06-07-08</t>
  </si>
  <si>
    <t>LOTEAMENTO RESIODENCIAL FIGUEIRA 1  - QUADRAS 06-07-08</t>
  </si>
  <si>
    <t>FIGUEIRÃO (MS)</t>
  </si>
  <si>
    <t>SUBTOTAL   06</t>
  </si>
  <si>
    <t xml:space="preserve">ESCAVAÇÃO MECANIZADA DE VALA COM PROFUNDIDADE ATÉ 1,5 M (MÉDIA MONTANTE E JUSANTE/UMA COMPOSIÇÃO POR TRECHO), RETROESCAV. (0,26 M3), LARGURA DE 0,8 M A 1,5 M, EM SOLO DE 1A CATEGORIA, LOCAIS COM BAIXO NÍVEL DE INTERFERÊNCIA. </t>
  </si>
  <si>
    <t>2.1.4</t>
  </si>
  <si>
    <t xml:space="preserve">CORTE E DOBRA DE AÇO CA-50, DIÂMETRO DE 10,0 MM, UTILIZADO EM ESTRUTURAS DIVERSAS, EXCETO LAJES. </t>
  </si>
  <si>
    <t>2.3.5</t>
  </si>
  <si>
    <t>CINTA DE AMARRAÇÃO DE ALVENARIA MOLDADA IN LOCO COM UTILIZAÇÃO DE BLOCOS CANALETA.</t>
  </si>
  <si>
    <t>COMP. 02</t>
  </si>
  <si>
    <t>COMP. 03</t>
  </si>
  <si>
    <t>COMP. 04</t>
  </si>
  <si>
    <t xml:space="preserve">REATERRO MECANIZADO DE VALA COM RETROESCAVADEIRA (CAPACIDADE DA CAÇAMBA DA RETRO: 0,26 M³ / POTÊNCIA: 88 HP), LARGURA ATÉ 2,0 M, PROFUNDIDADE DE 3,0 A 4,5 M, COM SOLO DE 1ª CATEGORIA EM LOCAIS COM BAIXO NÍVEL DE INTERFERÊNCIA. </t>
  </si>
  <si>
    <t xml:space="preserve">ESCAVAÇÃO MECANIZADA DE VALA COM PROF. MAIOR QUE 3,00 M ATÉ 4,50 M (MÉDIA MONTANTE E JUSANTE/UMA COMPOSIÇÃO POR TRECHO),COM ESCAVADEIRA (1,2 M3), EM SOLO DE 1A CATEGORIA, LARG. ATÉ 2,00 M , LOCAIS COM BAIXO NÍVEL DE INTERFERÊNCIA. </t>
  </si>
  <si>
    <t>COMP. 05</t>
  </si>
  <si>
    <t>3.1.6</t>
  </si>
  <si>
    <t>SINAPI</t>
  </si>
  <si>
    <t>BDI</t>
  </si>
  <si>
    <t>COMP. 06</t>
  </si>
  <si>
    <t>PREPARO DE FUNDO DE VALA COM LARGURA MENOR QUE 1,5 M, COM CAMADA DE BRITA, LANÇAMENTO MANUAL.</t>
  </si>
  <si>
    <t xml:space="preserve"> </t>
  </si>
  <si>
    <t>RESUMO DA PLANILHA</t>
  </si>
  <si>
    <t>DESCRIÇÃO</t>
  </si>
  <si>
    <t>TOTAL</t>
  </si>
  <si>
    <t>1</t>
  </si>
  <si>
    <t>SERVIÇOS PRELIMINARES</t>
  </si>
  <si>
    <t>2</t>
  </si>
  <si>
    <t>3</t>
  </si>
  <si>
    <t>FUNDAÇÕES</t>
  </si>
  <si>
    <t>4</t>
  </si>
  <si>
    <t>5</t>
  </si>
  <si>
    <t>6</t>
  </si>
  <si>
    <t>REVESTIMENTOS</t>
  </si>
  <si>
    <t>CUSTO TOTAL DA OBRA</t>
  </si>
  <si>
    <t xml:space="preserve">SERVIÇOS PRELIMINARES E CANTEIRO </t>
  </si>
  <si>
    <t xml:space="preserve"> FUNDAÇÕES, TRABALHOS EM TERRA E INFRAESTRUTURA</t>
  </si>
  <si>
    <t>ESTRUTURA - PILARES, VIGAS DE RESPALDO E CINTAS</t>
  </si>
  <si>
    <t>ALVENARIA EM BLOCOS ESTRUTURAIS</t>
  </si>
  <si>
    <t>DRENAGEM PARA ARRIMOS</t>
  </si>
  <si>
    <t xml:space="preserve">CRONOGRAMA FÍSICO FINANCEIRO </t>
  </si>
  <si>
    <t>DISCRIMINAÇAO</t>
  </si>
  <si>
    <t>VALOR DO SERVIÇO</t>
  </si>
  <si>
    <t>%</t>
  </si>
  <si>
    <t>30 DIAS</t>
  </si>
  <si>
    <t>60 DIAS</t>
  </si>
  <si>
    <t>TOTAL DO DESEMBOLSO MENSAL</t>
  </si>
  <si>
    <t>DESEMBOLSO ACUMULADO</t>
  </si>
  <si>
    <t>PERCENTUAL MENSAL</t>
  </si>
  <si>
    <t>PERCENTUAL ACUMULADO</t>
  </si>
  <si>
    <t>PERÍODO 60 DIAS</t>
  </si>
  <si>
    <t>Obra :</t>
  </si>
  <si>
    <t xml:space="preserve">RESIDENCIAL FIGUEIRA I </t>
  </si>
  <si>
    <t>End :</t>
  </si>
  <si>
    <t xml:space="preserve">RUA JATOBÁ , QUADRAS 6-7-8 </t>
  </si>
  <si>
    <t xml:space="preserve">INFRAESTRUTURA -CONTRAPARTIDA FÍSICA </t>
  </si>
  <si>
    <t xml:space="preserve">MEMORIAL DE CÁLCULO- SERVIÇOS DE MUROS DE ARRIMO </t>
  </si>
  <si>
    <t>COMPRIMENTO TOTAL DOS MUROS DE ARRIMO = 726,52 m</t>
  </si>
  <si>
    <t>Conforme projeto de fundações dos arrimos , temos :</t>
  </si>
  <si>
    <t xml:space="preserve">Considerando uma limpeza no entorno largura de 1,50 m </t>
  </si>
  <si>
    <t>Área de limpeza de terreno = 726,52 x 1,50 = 1089,78 m2</t>
  </si>
  <si>
    <t>LOCACAO CONVENCIONAL DE OBRA, UTILIZANDO GABARITO DE TÁBUAS CORRIDAS</t>
  </si>
  <si>
    <t>Brocas com profundidade de 2,00 m = 246 unidades</t>
  </si>
  <si>
    <t>Brocas com profundidade de 3,00 m = 67 unidades</t>
  </si>
  <si>
    <t>Brocas com profundidade de 4,00 m = 15 unidades</t>
  </si>
  <si>
    <t>Comprimento total - brocas diâmetro de 25 cm = 246x2,00 + 67x3,00 + 15x4,00  = 753,00 metros</t>
  </si>
  <si>
    <t>CORTE E DOBRA DE AÇO CA-50, DIÂMETRO DE 8,0 MM</t>
  </si>
  <si>
    <t>VER TABELA DE AÇO - FOLHA 04/05</t>
  </si>
  <si>
    <t>Total aço CA 50  8,0 mm = 883,60 KG</t>
  </si>
  <si>
    <t>CORTE E DOBRA DE AÇO CA-50, DIÂMETRO DE 10,0 MM</t>
  </si>
  <si>
    <t>Total aço CA 50  10,0 mm = 29,46 KG</t>
  </si>
  <si>
    <t>CORTE E DOBRA DE AÇO CA-60, DIÂMETRO DE 5,0 MM</t>
  </si>
  <si>
    <t>Total aço CA 60  5,0 mm = 166,69 KG</t>
  </si>
  <si>
    <t>ESCAVAÇÃO MECANIZADA DE VALA COM PROFUNDIDADE ATÉ 1,5 M</t>
  </si>
  <si>
    <t>Comprimento total dos muros de arrimo = 726,52 metros lineares</t>
  </si>
  <si>
    <t>Muros H = 0,80 m = 100,00 m  - escavação até 1,50 metro c/ largura 1,00m  = 0,80 x 100,00 x 1,00 = 80,00 m3</t>
  </si>
  <si>
    <t>Muros H = 1,00 m = 194,08 m - escavação até 1,50 metro c/ largura 1,00m  = 1,00 x 194,08 x 1,00 = 194,08 m3</t>
  </si>
  <si>
    <t>Muros H = 1,20 m = 241,01  m - escavação até 1,50 metro c/ largura 1,00m  = 1,20 x 241,01 x1,00 = 289,21 m3</t>
  </si>
  <si>
    <t>Muros H = 1,40 m = 50,00 m - escavação até 1,50 metro c/ largura 1,00m  = 1,40 x 50,00 x 1,00 = 70,00 m3</t>
  </si>
  <si>
    <t>Muros H = 1,80 m = 24,00 m - escavação até 1,50 metro c/ largura 1,00m  = 1,50 x 24,0 x 1,00 = 36,00 m3</t>
  </si>
  <si>
    <t>Muros H = 2,00 m = 25,00 m - escavação até 1,50 metro c/ largura 1,00m  = 1,50 x 25,0 x 1,00 = 37,50 m3</t>
  </si>
  <si>
    <t>Muros H = 3,40 m = 15,26 m - escavação até 1,50 metro c/ largura 2,00m  = 1,50 x  15,26 x 2,00 = 45,78 m3</t>
  </si>
  <si>
    <t>Muros H  VAR 0,20 ~ 1,20 m = 21,46 m - escavação até 1,50 metro c/ largura 1,00m  = 0,70 x  21,46 x 1,00                 = 15,02 m3</t>
  </si>
  <si>
    <t>Muros H  VAR 0,80 ~ 1,60 m = 19,55 m - escavação até 1,50 metro c/ largura 1,00m  = 1,20 x  19,55 x 1,00                = 23,46 m3</t>
  </si>
  <si>
    <t>Muros H  VAR 1,20 ~ 3,20 m = 36,16 m - escavação até 1,50 metro c/ largura 2,00m  = 1,50 x  36,16 x 2,00 = 108,48 m3</t>
  </si>
  <si>
    <t>Total escavação até 1,50 m = 80,00+194,08+289,21+70,00+36,00+37,50+45,78+15,02+23,46+108,48 = 899,53 m3</t>
  </si>
  <si>
    <t>ESCAVAÇÃO MECANIZADA DE VALA COM PROFUNDIDADE MAIOR QUE 1,5 M ATÉ 3,0 M</t>
  </si>
  <si>
    <t>Muros H = 1,80 m = 24,00 m - escavação entre 1,50 e 3,0 m c/ largura 1,00m  = 0,30 x 24,0 x 1,00 = 7,20 m3</t>
  </si>
  <si>
    <t>Muros H = 2,00 m = 25,00 m - escavação entre 1,50 e 3,0 m c/ largura 1,00m  = 0,50 x 25,0 x 1,00 =  12,50 m3</t>
  </si>
  <si>
    <t>Muros H = 3,40 m = 15,26 m - escavação entre 1,50 e 3,0 m c/ largura 2,00m  = 1,50 x  15,26 x 2,00 = 45,78 m3</t>
  </si>
  <si>
    <t>Muros H  VAR 1,20 ~ 3,20 m = 36,16 m - escavação entre 1,50 e 3,0 m c/ largura 2,00m  = 0,70 x  36,16 x 2,00 = 50,62 m3</t>
  </si>
  <si>
    <t>Total escavação entre 1,50 e 3,00 m = 7,20+12,50+45,78+50,62 = 116,10 m3</t>
  </si>
  <si>
    <t>ESCAVAÇÃO MECANIZADA DE VALA COM PROFUNDIDADE MAIOR QUE 3,0 M ATÉ 4,5 M</t>
  </si>
  <si>
    <t>Muros H = 3,40 m = 15,26 m - escavação entre 3,00 e 4,50 m c/ largura 2,00m  = 0,40 x  15,26 x 2,00 = 12,21 m3</t>
  </si>
  <si>
    <t>Total escavação entre 3,00 e 4,50 m = 12,21 m3</t>
  </si>
  <si>
    <t>REATERRO MECANIZADO DE VALA COM PROFUNDIDADE ATÉ 1,5 M</t>
  </si>
  <si>
    <t>Muros H = 0,80 m = 100,00 m  - reaterro até 1,50 metro c/ largura 0,84m  = 0,80 x 100,00 x 0,84 = 67,20 m3</t>
  </si>
  <si>
    <t>Muros H = 1,00 m = 194,08 m - reaterro até 1,50 metro c/ largura 0,84m  = 1,00 x 194,08 x 0,84 = 163,03 m3</t>
  </si>
  <si>
    <t>Muros H = 1,20 m = 241,01  m - reaterro até 1,50 metro c/ largura 0,84m  = 1,20 x 241,01 x0,84 = 242,94 m3</t>
  </si>
  <si>
    <t>Muros H = 1,40 m = 50,00 m - reaterro até 1,50 metro c/ largura 0,84m  = 1,40 x 50,00 x 0,84 = 58,80 m3</t>
  </si>
  <si>
    <t>Muros H = 1,80 m = 24,00 m - reaterro até 1,50 metro c/ largura 0,84m  = 1,50 x 24,00 x 0,84 = 30,24 m3</t>
  </si>
  <si>
    <t>Muros H = 2,00 m = 25,00 m - reaterro até 1,50 metro c/ largura 0,84m  = 1,50 x 25,0 x 0,84 = 31,50 m3</t>
  </si>
  <si>
    <t>Muros H = 3,40 m = 15,26 m - reaterro até 1,50 metro c/ largura 1,84m  = 1,50 x  15,26 x 1,84 = 42,12 m3</t>
  </si>
  <si>
    <t>Muros H  VAR 0,20 ~ 1,20 m = 21,46 m - reaterro até 1,50 metro c/ largura 1,00m  = 0,70 x  21,46 x 0,84 = 12,62 m3</t>
  </si>
  <si>
    <t>Muros H  VAR 0,80 ~ 1,60 m = 19,55 m - reaterro até 1,50 metro c/ largura 1,00m  = 1,20 x  19,55 x 0,84 = 19,71 m3</t>
  </si>
  <si>
    <t>Muros H  VAR 1,20 ~ 3,20 m = 36,16 m - reaterro até 1,50 metro c/ largura 1,84m  = 1,50 x  36,16 x 1,84 = 99,80 m3</t>
  </si>
  <si>
    <t>Total reaterro até 1,50 m = 67,20+163,03+242,94+58,80+30,24+31,50+42,12+12,62+19,71+99,80 = 767,96 m3</t>
  </si>
  <si>
    <t>Total reaterro até 1,50 m considerando 30 % de empolamento = 767,96x1,30  =  998,35m3</t>
  </si>
  <si>
    <t>obs :</t>
  </si>
  <si>
    <t xml:space="preserve">Como  existe sobra de aterro nos lotes, conforme vistoria prévia ao projeto , não há na planilha aquisição e transporte de reaterro para os lotes. </t>
  </si>
  <si>
    <t>REATERRO MECANIZADO DE VALA COM PROFUNDIDADE MAIOR QUE 1,5 M ATÉ 3,0 M</t>
  </si>
  <si>
    <t>Muros H = 1,80 m = 24,00 m - reaterro entre 1,50 e 3,0 m c/ largura 0,84m  = 0,30 x 24,0 x 0,84 = 6,05 m3</t>
  </si>
  <si>
    <t>Muros H = 2,00 m = 25,00 m - reaterro entre 1,50 e 3,0 m c/ largura 0,84m  = 0,50 x 25,0 x 0,84 =  10,5 m3</t>
  </si>
  <si>
    <t>Muros H = 3,40 m = 15,26 m - reaterro entre 1,50 e 3,0 m c/ largura 1,84m  = 1,50 x  15,26 x 1,84 = 42,12 m3</t>
  </si>
  <si>
    <t>Muros H  VAR 1,20 ~ 3,20 m = 36,16 m - reaterro entre  1,50 metro e 3,00m  c/ largura 1,84m  = 0,70 x  36,16 x 1,84 = 46,57 m3</t>
  </si>
  <si>
    <t>Total reaterro entre 1,50 e 3,00 m = 6,05+10,5+42,12+46,57  = 105,24 m3</t>
  </si>
  <si>
    <t>Total reaterro entre 1,50 e 3,00  m considerando 30 % de empolamento = 105,24 x 1,30  = 136,81m3</t>
  </si>
  <si>
    <t>REATERRO MECANIZADO DE VALA COM PROFUNDIDADE MAIOR QUE 3,0 M ATÉ 4,5 M</t>
  </si>
  <si>
    <t>Muros H = 3,40 m = 15,26 m - reaterro entre 3,00 e 4,50 m c/ largura 1,84m  = 0,40 x  15,26 x 1,84 = 11,23 m3</t>
  </si>
  <si>
    <t>Total reaterro entre 3,00 e 4,50  m considerando 30 % de empolamento = 11,23x 1,30  = 14,60m3</t>
  </si>
  <si>
    <t>Largura do lastro de brita = 0,30 m</t>
  </si>
  <si>
    <t>Espessura da camada de brita = 0,05m</t>
  </si>
  <si>
    <t>Total de lastro = 726,52 x 0,30 x 0,05  =  10,90 m3</t>
  </si>
  <si>
    <t>TRELICA NERVURADA</t>
  </si>
  <si>
    <t>A treliça nervurada reforçada é concretada dentro do bloco canaleta , e é corrida em toda a extensão dos baldrames</t>
  </si>
  <si>
    <t>Comprimento total dos baldrames = 726,52 metros lineares</t>
  </si>
  <si>
    <t>CONCRETO FCK = 25MPA, TRAÇO 1:2,3:2,7</t>
  </si>
  <si>
    <t xml:space="preserve">TOTAL DE CANALETAS = 726,52 m </t>
  </si>
  <si>
    <t>Volume  de concreto por ml de canaleta = 0,0144 m3</t>
  </si>
  <si>
    <t>Volume total de concreto = 726,52x0,0144 = 10,46 m3</t>
  </si>
  <si>
    <t>MONTAGEM E DESMONTAGEM DE FÔRMA DE PILARES RETANGULARES E ESTRUTURAS SIMILARES</t>
  </si>
  <si>
    <t xml:space="preserve">Comprimento total dos pilares (ver tabela no projeto) = 417,92 metros </t>
  </si>
  <si>
    <t>A área de forma por metro linear dos pilares é de 0,60 m2</t>
  </si>
  <si>
    <t>Á rea total de formas pilares = 417,92x0,60 = 250,75 m2</t>
  </si>
  <si>
    <t xml:space="preserve">No trecho 29, temos  as mãos francesas </t>
  </si>
  <si>
    <t>Total = 2,57 m x 7 unidades 17,99 metros x 0,65 = 11,69 m2</t>
  </si>
  <si>
    <t>Total de formas = 250,75+11,69  = 262,44 m2</t>
  </si>
  <si>
    <t>Ver tabela de aço no projeto . Total aço CA 50  10,0mm = 188,62 kg</t>
  </si>
  <si>
    <t>Ver tabela de aço no projeto . Total aço CA 50 8,0mm = 541,37 kg</t>
  </si>
  <si>
    <t>Ver tabela de aço no projeto . Total aço CA 60  5,0mm = 295,98 kg</t>
  </si>
  <si>
    <t xml:space="preserve">Concreto = 417,92x0,14x0,20 +17,99x0,14x0,20 = </t>
  </si>
  <si>
    <t>Concreto =  12,20 m3</t>
  </si>
  <si>
    <t>VIGAS DE RESPALDO E INTERMEDIÁRIAS</t>
  </si>
  <si>
    <t>Comprimento total treliças - vigas de respaldo e intermediárias  =791,58 metros lineares</t>
  </si>
  <si>
    <t>A treliça nervurada reforçada é concretada dentro do bloco canaleta , e é corrida em toda a extensão das vigas</t>
  </si>
  <si>
    <t>Comprimento total das vigas de respaldo :  726,52 metros lineares</t>
  </si>
  <si>
    <t>Comprimento total das vigas intermediárias  = Trecho 16 + Trecho 29 + Trecho 28 parcial acima de 2,0 metros + Trecho 30 parcial acima de 2,0 metros   =  25,00 + 15,26+ 5,20+ 19,60 = 65,06 metros lineares</t>
  </si>
  <si>
    <t>Comprimento total vigas =726,52+65,06 = 791,58 metros lineares</t>
  </si>
  <si>
    <t xml:space="preserve">TOTAL DE CANALETAS = 791,58 m </t>
  </si>
  <si>
    <t>Volume total de concreto = 791,58x0,0144 = 11,40 m3</t>
  </si>
  <si>
    <t>ALVENARIA DE BLOCOS DE CONCRETO ESTRUTURAL 14X19X39 CM, (ESPESSURA 14 CM), FBK = 4,5 MPA</t>
  </si>
  <si>
    <t>Muros com altura de 0,80m = 100,00 metros lineares . Alvenaria =  Altura 0,80-0,40 (baldrame e viga de respaldo) = 0,40m . Área total de alvenaria = 100,00x0,40 = 40,00 m2</t>
  </si>
  <si>
    <t>Muros com altura de 1,00m = 194,08 metros lineares . Alvenaria =  Altura 1,00-0,40 (baldrame e viga de respaldo) = 0,60m . Área total de alvenaria = 194,08x0,60= 116,45 m2</t>
  </si>
  <si>
    <t>Muros com altura de 1,20m = 241,01 metros lineares . Alvenaria =  Altura 1,20-0,40 (baldrame e viga de respaldo) = 0,80m . Área total de alvenaria = 241,01 x 0,80=  192,81 m2</t>
  </si>
  <si>
    <t>Muros com altura de 1,40m = 50,00 metros lineares . Alvenaria =  Altura 1,40-0,40 (baldrame e viga de respaldo) = 1,00m . Área total de alvenaria = 50,00x1,00=  50,00 m2</t>
  </si>
  <si>
    <t>Muros com altura de 1,80m = 24,00 metros lineares . Alvenaria =  Altura 1,80-0,40 (baldrame e viga de respaldo) = 1,40m . Área total de alvenaria = 24,0x1,40=  33,60 m2</t>
  </si>
  <si>
    <t>Muros com altura de 2,00m = 25,0 metros lineares . Alvenaria =  Altura 2,00-0,60 (baldrame  +viga interm . + viga de respaldo) = 1,40m . Área total de alvenaria = 25,0x1,40=  35,00 m2</t>
  </si>
  <si>
    <t>Muros com altura de 3,40m = 15,26 metros lineares . Alvenaria =  Altura 3,40-0,60 (baldrame  +viga interm . + viga de respaldo) = 2,80m . Área total de alvenaria = 15,26x2,80=  42,73 m2</t>
  </si>
  <si>
    <t>Muros H  VAR 0,20 ~ 1,20 m = 21,46 metros lineares . Alvenaria =  Altura 0,70-0,40 (baldrame e viga de respaldo) = 0,30m . Área total de alvenaria = 21,46x0,30=  6,44 m2</t>
  </si>
  <si>
    <t>Muros H  VAR 0,80 ~ 1,60 m = 19,55 metros lineares . Alvenaria =  Altura 1,20-0,40 (baldrame e viga de respaldo) = 0,80m . Área total de alvenaria = 19,55x0,80=  15,64 m2</t>
  </si>
  <si>
    <t>Muros H  VAR 1,20 ~ 3,20 m = 36,16 metros lineares . Alvenaria =  Altura 2,20-0,60 (baldrame , intermediária e viga de respaldo) = 1,60m . Área total de alvenaria = 36,16x1,60=  57,86 m2</t>
  </si>
  <si>
    <t>Área total de alvenaria = 40,00+116,45+192,81+50,00+33,60+35,00+42,73+6,44+15,64+57,86 =   590,53m2</t>
  </si>
  <si>
    <t>CHAPISCO</t>
  </si>
  <si>
    <t>ÁREA DE CADA FACE DOS MUROS = 897,65 M2  O chapisco vai ser executado nas duas faces.</t>
  </si>
  <si>
    <t>Área de chapisco = 897,65 x 2 = 1795,30 m2</t>
  </si>
  <si>
    <t>A argamassa impermeabilizante será aplicada na face em contato com o aterro , área de 897,65 m2</t>
  </si>
  <si>
    <t>TUBO DE PVC CORRUGADO PERFURADO, 100 mm</t>
  </si>
  <si>
    <t>Largura total do lote aterrado + 1,50m até a sarjeta da rua Iracema de Faria</t>
  </si>
  <si>
    <t>Tubo 100 mm = 15,26+1,50  = 16,76 m</t>
  </si>
  <si>
    <t>GEOTEXTIL NÃO TECIDO 100 % POLIÉSTER</t>
  </si>
  <si>
    <t>Manta para envelopar o tubo , consumo por metro linear =0,35 m2 /m</t>
  </si>
  <si>
    <t>Total de manta = 16,76 m x 0,35 m2/m = 5,87 m2</t>
  </si>
  <si>
    <t>ENCHIMENTO DE BRITA</t>
  </si>
  <si>
    <t xml:space="preserve">Considerando uma vala para envelopamento do tubo de 30x30 cm </t>
  </si>
  <si>
    <t xml:space="preserve">Área de brita por metro linear =  0,09 m2 - tubo(0,01m2) = 0,08 m2  x comprimento dentro do lote (15,26m) </t>
  </si>
  <si>
    <t>Total de dreno de brita   = 0,08 x 15,26  = 1,22 m3</t>
  </si>
  <si>
    <t xml:space="preserve">COMPOSIÇÕES DE CUSTOS UNITÁRIOS </t>
  </si>
  <si>
    <t>REF :</t>
  </si>
  <si>
    <t>COMPOSIÇÃO - 01</t>
  </si>
  <si>
    <t>UNID :</t>
  </si>
  <si>
    <t>REF. SINAPI</t>
  </si>
  <si>
    <t>DISCRIMINAÇÃO</t>
  </si>
  <si>
    <t>QUANT.</t>
  </si>
  <si>
    <t>PREÇO      UNITÁRIO</t>
  </si>
  <si>
    <t>ENGENHEIRO CIVIL DE OBRA JUNIOR COM ENCARGOS COMPLEMENTARES</t>
  </si>
  <si>
    <t>H</t>
  </si>
  <si>
    <t>MESTRE DE OBRAS COM ENCARGOS COMPLEMENTARES</t>
  </si>
  <si>
    <t>ALMOXARIFE COM ENCARGOS COMPLEMENTARES</t>
  </si>
  <si>
    <t>VIGIA NOTURNO COM ENCARGOS COMPLEMENTARES</t>
  </si>
  <si>
    <t>VALOR GLOBAL DO SERVIÇO.... R$</t>
  </si>
  <si>
    <t>COMPOSIÇÃO - 02</t>
  </si>
  <si>
    <t>88309</t>
  </si>
  <si>
    <t>PEDREIRO COM ENCARGOS COMPLEMENTARES</t>
  </si>
  <si>
    <t>88316</t>
  </si>
  <si>
    <t>SERVENTE COM ENCARGOS COMPLEMENTARES</t>
  </si>
  <si>
    <t>CONCRETO FCK = 25MPA, TRAÇO 1:2,3:2,7 (EM MASSA SECA DE CIMENTO/ AREIA MÉDIA/ BRITA 1) - PREPARO MECÂNICO COM BETONEIRA 600 L</t>
  </si>
  <si>
    <t>M3</t>
  </si>
  <si>
    <t>COMPOSIÇÃO - 03</t>
  </si>
  <si>
    <t xml:space="preserve">ESCAVAÇÃO MECANIZADA DE VALA COM PROF. MAIOR QUE 3,00 M ATÉ 4,50 M (MÉDIA MONTANTE E JUSANTE/UMA COMPOSIÇÃO POR TRECHO),COM ESCAVADEIRA (1,2 M3), EM SOLO DE 1A CATEGORIA, LARG. ATÉ 2,0 M , LOCAIS COM BAIXO NÍVEL DE INTERFERÊNCIA. </t>
  </si>
  <si>
    <t>88907</t>
  </si>
  <si>
    <t>ESCAVADEIRA HIDRÁULICA SOBRE ESTEIRAS, CAÇAMBA 1,20 M3, PESO OPERACIONAL 21 T, POTÊNCIA BRUTA 155 HP - CHP DIURNO. AF_06/2014</t>
  </si>
  <si>
    <t>CHP</t>
  </si>
  <si>
    <t>88908</t>
  </si>
  <si>
    <t>ESCAVADEIRA HIDRÁULICA SOBRE ESTEIRAS, CAÇAMBA 1,20 M3, PESO OPERACIONAL 21 T, POTÊNCIA BRUTA 155 HP - CHI DIURNO. AF_06/2014</t>
  </si>
  <si>
    <t>CHI</t>
  </si>
  <si>
    <t>COMPOSIÇÃO - 04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</si>
  <si>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</si>
  <si>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</si>
  <si>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>COMPACTADOR DE SOLOS DE PERCUSSÃO (SOQUETE) COM MOTOR A GASOLINA 4 TEMPOS, POTÊNCIA 4 CV - CHP DIURNO. AF_08/2015</t>
  </si>
  <si>
    <t>COMPACTADOR DE SOLOS DE PERCUSSÃO (SOQUETE) COM MOTOR A GASOLINA 4 TEMPOS, POTÊNCIA 4 CV - CHI DIURNO. AF_08/2015</t>
  </si>
  <si>
    <t>COMPOSIÇÃO - 05</t>
  </si>
  <si>
    <t xml:space="preserve">TRELICA NERVURADA (ESPACADOR), ALTURA = 120,0 MM - m </t>
  </si>
  <si>
    <t>42407-INS</t>
  </si>
  <si>
    <t>M</t>
  </si>
  <si>
    <t>ARMADOR COM ENCARGOS COMPLEMENTARES</t>
  </si>
  <si>
    <t>COMPOSIÇÃO - 06</t>
  </si>
  <si>
    <t>CANALETA DE CONCRETO ESTRUTURAL 14 X 19 X 39 CM, FBK 4,5 MPA (NBR 6136)</t>
  </si>
  <si>
    <t>UN</t>
  </si>
  <si>
    <t>87294</t>
  </si>
  <si>
    <t>ARGAMASSA TRAÇO 1:2:9 (EM VOLUME DE CIMENTO, CAL E AREIA MÉDIA ÚMIDA) PARA EMBOÇO/MASSA ÚNICA/ASSENTAMENTO DE ALVENARIA DE VEDAÇÃO, PREPARO MECÂNICO COM BETONEIRA 600 L. AF_08/2019</t>
  </si>
  <si>
    <t>COMPOSIÇÃO - AGEHAB.0070</t>
  </si>
  <si>
    <t>1008-INS</t>
  </si>
  <si>
    <t>CABO DE COBRE, RIGIDO, CLASSE 2, ISOLACAO EM PVC/A, ANTICHAMA BWF-B, 1 CONDUTOR, 450/750 V, SECAO NOMINAL 6 MM2</t>
  </si>
  <si>
    <t>1062-INS</t>
  </si>
  <si>
    <t>CAIXA INTERNA/EXTERNA DE MEDICAO PARA 1 MEDIDOR TRIFASICO, COM VISOR, EM CHAPA DE ACO 18 USG (PADRAO DA CONCESSIONARIA LOCAL)</t>
  </si>
  <si>
    <t>7701-INS</t>
  </si>
  <si>
    <t>TUBO ACO GALVANIZADO COM COSTURA, CLASSE MEDIA, DN 2.1/2", E = *3,65* MM, PESO *6,51* KG/M (NBR 5580)</t>
  </si>
  <si>
    <t>ELETRICISTA COM ENCARGOS COMPLEMENTARES</t>
  </si>
  <si>
    <t>COMPOSIÇÃO - AGEHAB.0072</t>
  </si>
  <si>
    <t>370-INS</t>
  </si>
  <si>
    <t>AREIA MEDIA - POSTO JAZIDA/FORNECEDOR (RETIRADO NA JAZIDA, SEM TRANSPORTE)</t>
  </si>
  <si>
    <t>14439-INS</t>
  </si>
  <si>
    <t>PONTALETE ROLIÇO SEM TRATAMENTO, D = 8 A 11 CM, H = 6 M, EM EUCALIPTO OU EQUIVALENTE DA REGIAO - BRUTA (PARA ESCORAMENTO)</t>
  </si>
  <si>
    <t xml:space="preserve">M </t>
  </si>
  <si>
    <t>20247-INS</t>
  </si>
  <si>
    <t>PREGO DE ACO POLIDO COM CABECA 15 X 15 (1 1/4 X 13)</t>
  </si>
  <si>
    <t>KG</t>
  </si>
  <si>
    <t>6189-INS</t>
  </si>
  <si>
    <t>TABUA NAO APARELHADA *2,5 X 30* CM, EM MACARANDUBA, ANGELIM OU EQUIVALENTE DA REGIAO - BRUTA</t>
  </si>
  <si>
    <t>7258-INS</t>
  </si>
  <si>
    <t>TIJOLO CERAMICO MACICO COMUM *5 X 10 X 20* CM (L X A X C)</t>
  </si>
  <si>
    <t>10420-INS</t>
  </si>
  <si>
    <t>BACIA SANITARIA (VASO) CONVENCIONAL, DE LOUCA BRANCA, SIFAO APARENTE, SAIDA VERTICAL (SEM ASSENTO)</t>
  </si>
  <si>
    <t>34637-INS</t>
  </si>
  <si>
    <t>CAIXA D'AGUA EM POLIETILENO 500 LITROS, COM TAMPA</t>
  </si>
  <si>
    <t>1030-INS</t>
  </si>
  <si>
    <t>CAIXA DE DESCARGA DE PLASTICO EXTERNA, DE *9* L, PUXADOR FIO DE NYLON, NAO INCLUSO CANO, BOLSA, ENGATE</t>
  </si>
  <si>
    <t>9836-INS</t>
  </si>
  <si>
    <t>TUBO PVC  SERIE NORMAL, DN 100 MM, PARA ESGOTO  PREDIAL (NBR 5688)</t>
  </si>
  <si>
    <t>9868-INS</t>
  </si>
  <si>
    <t>TUBO PVC, SOLDAVEL, DN 25 MM, AGUA FRIA (NBR-5648)</t>
  </si>
  <si>
    <t>CARPINTEIRO DE FORMAS COM ENCARGOS COMPLEMENTARES</t>
  </si>
  <si>
    <t>ENCANADOR OU BOMBEIRO HIDRÁULICO COM ENCARGOS COMPLEMENTARES</t>
  </si>
  <si>
    <t>Data base :</t>
  </si>
  <si>
    <t>Sinapi</t>
  </si>
  <si>
    <t>LOTEAMENTO RESIDENCIAL FIGUEIRA 1  - QUADRAS 06-07-08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</si>
</sst>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General_)"/>
    <numFmt numFmtId="166" formatCode="0.000%"/>
    <numFmt numFmtId="167" formatCode="&quot;R$&quot;\ #,##0.00"/>
    <numFmt numFmtId="168" formatCode="_-* #,##0.000000_-;\-* #,##0.000000_-;_-* &quot;-&quot;??_-;_-@_-"/>
    <numFmt numFmtId="169" formatCode="_-* #,##0.0000000_-;\-* #,##0.00000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name val="Courier New"/>
      <family val="3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lightGray">
        <bgColor theme="6" tint="0.5999938962981048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260">
    <xf numFmtId="0" fontId="0" fillId="0" borderId="0" xfId="0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43" fontId="6" fillId="0" borderId="1" xfId="1" applyFont="1" applyBorder="1"/>
    <xf numFmtId="0" fontId="4" fillId="0" borderId="1" xfId="0" applyFont="1" applyBorder="1" applyAlignment="1">
      <alignment horizontal="right"/>
    </xf>
    <xf numFmtId="43" fontId="7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43" fontId="5" fillId="0" borderId="1" xfId="1" applyFont="1" applyBorder="1"/>
    <xf numFmtId="0" fontId="6" fillId="0" borderId="3" xfId="0" applyFont="1" applyBorder="1" applyAlignment="1">
      <alignment horizontal="center"/>
    </xf>
    <xf numFmtId="43" fontId="6" fillId="0" borderId="3" xfId="1" applyFont="1" applyBorder="1"/>
    <xf numFmtId="43" fontId="6" fillId="0" borderId="4" xfId="1" applyFont="1" applyBorder="1"/>
    <xf numFmtId="43" fontId="6" fillId="0" borderId="9" xfId="1" applyFont="1" applyBorder="1"/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0" fillId="0" borderId="0" xfId="0" applyNumberFormat="1"/>
    <xf numFmtId="43" fontId="6" fillId="0" borderId="0" xfId="1" applyFont="1" applyFill="1" applyBorder="1"/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6" fillId="3" borderId="1" xfId="0" applyFont="1" applyFill="1" applyBorder="1" applyAlignment="1">
      <alignment horizontal="center"/>
    </xf>
    <xf numFmtId="43" fontId="6" fillId="3" borderId="1" xfId="1" applyFont="1" applyFill="1" applyBorder="1"/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44" fontId="0" fillId="3" borderId="0" xfId="2" applyFont="1" applyFill="1" applyAlignment="1">
      <alignment vertical="center"/>
    </xf>
    <xf numFmtId="44" fontId="2" fillId="3" borderId="0" xfId="2" applyFont="1" applyFill="1" applyAlignment="1">
      <alignment vertical="center"/>
    </xf>
    <xf numFmtId="0" fontId="2" fillId="3" borderId="0" xfId="0" quotePrefix="1" applyFont="1" applyFill="1" applyAlignment="1">
      <alignment horizontal="left" vertical="center"/>
    </xf>
    <xf numFmtId="0" fontId="2" fillId="3" borderId="0" xfId="0" quotePrefix="1" applyFont="1" applyFill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left" vertical="center" wrapText="1"/>
    </xf>
    <xf numFmtId="0" fontId="0" fillId="4" borderId="2" xfId="0" applyFill="1" applyBorder="1" applyAlignment="1">
      <alignment vertical="center"/>
    </xf>
    <xf numFmtId="0" fontId="4" fillId="4" borderId="3" xfId="0" quotePrefix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10" fontId="9" fillId="3" borderId="0" xfId="0" applyNumberFormat="1" applyFont="1" applyFill="1" applyBorder="1" applyAlignment="1">
      <alignment vertical="center"/>
    </xf>
    <xf numFmtId="10" fontId="9" fillId="3" borderId="11" xfId="0" applyNumberFormat="1" applyFont="1" applyFill="1" applyBorder="1" applyAlignment="1">
      <alignment vertical="center"/>
    </xf>
    <xf numFmtId="49" fontId="10" fillId="5" borderId="24" xfId="0" applyNumberFormat="1" applyFont="1" applyFill="1" applyBorder="1" applyAlignment="1" applyProtection="1">
      <alignment horizontal="center" vertical="center"/>
    </xf>
    <xf numFmtId="49" fontId="10" fillId="5" borderId="25" xfId="0" applyNumberFormat="1" applyFont="1" applyFill="1" applyBorder="1" applyAlignment="1" applyProtection="1">
      <alignment horizontal="center" vertical="center"/>
    </xf>
    <xf numFmtId="0" fontId="12" fillId="5" borderId="34" xfId="0" applyFont="1" applyFill="1" applyBorder="1" applyAlignment="1" applyProtection="1">
      <alignment horizontal="left" vertical="center"/>
    </xf>
    <xf numFmtId="0" fontId="12" fillId="5" borderId="35" xfId="0" applyFont="1" applyFill="1" applyBorder="1" applyAlignment="1">
      <alignment vertical="center"/>
    </xf>
    <xf numFmtId="0" fontId="12" fillId="5" borderId="18" xfId="0" applyFont="1" applyFill="1" applyBorder="1" applyAlignment="1">
      <alignment vertical="center"/>
    </xf>
    <xf numFmtId="167" fontId="9" fillId="5" borderId="36" xfId="0" applyNumberFormat="1" applyFont="1" applyFill="1" applyBorder="1" applyAlignment="1" applyProtection="1">
      <alignment vertical="center"/>
    </xf>
    <xf numFmtId="0" fontId="12" fillId="5" borderId="37" xfId="0" applyFont="1" applyFill="1" applyBorder="1" applyAlignment="1" applyProtection="1">
      <alignment horizontal="left" vertical="center"/>
    </xf>
    <xf numFmtId="0" fontId="12" fillId="5" borderId="38" xfId="0" applyFont="1" applyFill="1" applyBorder="1" applyAlignment="1">
      <alignment vertical="center"/>
    </xf>
    <xf numFmtId="167" fontId="12" fillId="5" borderId="39" xfId="0" applyNumberFormat="1" applyFont="1" applyFill="1" applyBorder="1" applyAlignment="1" applyProtection="1">
      <alignment vertical="center"/>
    </xf>
    <xf numFmtId="167" fontId="12" fillId="5" borderId="40" xfId="0" applyNumberFormat="1" applyFont="1" applyFill="1" applyBorder="1" applyAlignment="1" applyProtection="1">
      <alignment vertical="center"/>
    </xf>
    <xf numFmtId="0" fontId="12" fillId="5" borderId="41" xfId="0" applyFont="1" applyFill="1" applyBorder="1" applyAlignment="1" applyProtection="1">
      <alignment horizontal="left" vertical="center"/>
    </xf>
    <xf numFmtId="0" fontId="12" fillId="5" borderId="27" xfId="0" applyFont="1" applyFill="1" applyBorder="1" applyAlignment="1">
      <alignment vertical="center"/>
    </xf>
    <xf numFmtId="10" fontId="9" fillId="5" borderId="32" xfId="0" applyNumberFormat="1" applyFont="1" applyFill="1" applyBorder="1" applyAlignment="1" applyProtection="1">
      <alignment horizontal="right" vertical="center"/>
    </xf>
    <xf numFmtId="10" fontId="9" fillId="5" borderId="33" xfId="0" applyNumberFormat="1" applyFont="1" applyFill="1" applyBorder="1" applyAlignment="1" applyProtection="1">
      <alignment horizontal="right" vertical="center"/>
    </xf>
    <xf numFmtId="10" fontId="12" fillId="5" borderId="37" xfId="0" applyNumberFormat="1" applyFont="1" applyFill="1" applyBorder="1" applyAlignment="1" applyProtection="1">
      <alignment horizontal="left" vertical="center"/>
    </xf>
    <xf numFmtId="10" fontId="12" fillId="5" borderId="38" xfId="0" applyNumberFormat="1" applyFont="1" applyFill="1" applyBorder="1" applyAlignment="1">
      <alignment vertical="center"/>
    </xf>
    <xf numFmtId="10" fontId="12" fillId="5" borderId="39" xfId="0" applyNumberFormat="1" applyFont="1" applyFill="1" applyBorder="1" applyAlignment="1" applyProtection="1">
      <alignment horizontal="right" vertical="center"/>
    </xf>
    <xf numFmtId="10" fontId="12" fillId="5" borderId="40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2" fillId="3" borderId="1" xfId="4" applyFont="1" applyFill="1" applyBorder="1" applyAlignment="1">
      <alignment horizontal="center" vertical="center"/>
    </xf>
    <xf numFmtId="0" fontId="12" fillId="3" borderId="1" xfId="4" applyFont="1" applyFill="1" applyBorder="1" applyAlignment="1">
      <alignment horizontal="justify" vertical="justify" wrapText="1"/>
    </xf>
    <xf numFmtId="0" fontId="9" fillId="3" borderId="1" xfId="4" applyFont="1" applyFill="1" applyBorder="1" applyAlignment="1">
      <alignment horizontal="justify" vertical="justify" wrapText="1"/>
    </xf>
    <xf numFmtId="0" fontId="2" fillId="3" borderId="1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left"/>
    </xf>
    <xf numFmtId="0" fontId="2" fillId="3" borderId="43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 wrapText="1"/>
    </xf>
    <xf numFmtId="0" fontId="13" fillId="3" borderId="5" xfId="0" applyFont="1" applyFill="1" applyBorder="1" applyAlignment="1">
      <alignment horizontal="left" wrapText="1"/>
    </xf>
    <xf numFmtId="0" fontId="2" fillId="3" borderId="27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left"/>
    </xf>
    <xf numFmtId="0" fontId="0" fillId="3" borderId="27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center" wrapText="1"/>
    </xf>
    <xf numFmtId="0" fontId="0" fillId="3" borderId="43" xfId="0" applyFont="1" applyFill="1" applyBorder="1" applyAlignment="1">
      <alignment horizontal="left"/>
    </xf>
    <xf numFmtId="0" fontId="2" fillId="3" borderId="28" xfId="0" applyFont="1" applyFill="1" applyBorder="1" applyAlignment="1">
      <alignment horizontal="center"/>
    </xf>
    <xf numFmtId="0" fontId="0" fillId="3" borderId="45" xfId="0" applyFont="1" applyFill="1" applyBorder="1" applyAlignment="1">
      <alignment horizontal="left"/>
    </xf>
    <xf numFmtId="0" fontId="2" fillId="3" borderId="4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0" fontId="2" fillId="3" borderId="29" xfId="0" applyFont="1" applyFill="1" applyBorder="1" applyAlignment="1">
      <alignment horizontal="center"/>
    </xf>
    <xf numFmtId="0" fontId="0" fillId="3" borderId="47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left" wrapText="1"/>
    </xf>
    <xf numFmtId="0" fontId="2" fillId="3" borderId="4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left" wrapText="1"/>
    </xf>
    <xf numFmtId="0" fontId="0" fillId="3" borderId="45" xfId="0" applyFont="1" applyFill="1" applyBorder="1" applyAlignment="1">
      <alignment horizontal="left" wrapText="1"/>
    </xf>
    <xf numFmtId="0" fontId="0" fillId="3" borderId="5" xfId="0" applyFont="1" applyFill="1" applyBorder="1" applyAlignment="1">
      <alignment horizontal="left"/>
    </xf>
    <xf numFmtId="0" fontId="14" fillId="3" borderId="28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 wrapText="1"/>
    </xf>
    <xf numFmtId="0" fontId="12" fillId="3" borderId="29" xfId="4" applyFont="1" applyFill="1" applyBorder="1" applyAlignment="1">
      <alignment horizontal="center" vertical="center"/>
    </xf>
    <xf numFmtId="0" fontId="9" fillId="3" borderId="29" xfId="4" applyFont="1" applyFill="1" applyBorder="1" applyAlignment="1">
      <alignment horizontal="justify" vertical="justify" wrapText="1"/>
    </xf>
    <xf numFmtId="0" fontId="0" fillId="3" borderId="32" xfId="0" applyFont="1" applyFill="1" applyBorder="1" applyAlignment="1">
      <alignment horizontal="left"/>
    </xf>
    <xf numFmtId="0" fontId="4" fillId="0" borderId="28" xfId="0" applyFont="1" applyBorder="1" applyAlignment="1">
      <alignment horizontal="center"/>
    </xf>
    <xf numFmtId="0" fontId="2" fillId="0" borderId="28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43" fontId="0" fillId="0" borderId="1" xfId="1" applyFont="1" applyBorder="1" applyAlignment="1">
      <alignment horizontal="right" vertical="center"/>
    </xf>
    <xf numFmtId="0" fontId="17" fillId="0" borderId="1" xfId="0" applyFont="1" applyBorder="1" applyAlignment="1">
      <alignment horizontal="left" wrapText="1"/>
    </xf>
    <xf numFmtId="43" fontId="2" fillId="0" borderId="44" xfId="0" applyNumberFormat="1" applyFont="1" applyBorder="1"/>
    <xf numFmtId="0" fontId="5" fillId="0" borderId="28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2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34" xfId="0" applyBorder="1"/>
    <xf numFmtId="0" fontId="0" fillId="0" borderId="55" xfId="0" applyBorder="1"/>
    <xf numFmtId="0" fontId="0" fillId="0" borderId="37" xfId="0" applyBorder="1"/>
    <xf numFmtId="0" fontId="2" fillId="0" borderId="56" xfId="0" applyFont="1" applyBorder="1" applyAlignment="1">
      <alignment horizontal="center" wrapText="1"/>
    </xf>
    <xf numFmtId="0" fontId="2" fillId="0" borderId="57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0" fillId="0" borderId="0" xfId="0" applyBorder="1" applyAlignment="1"/>
    <xf numFmtId="168" fontId="0" fillId="0" borderId="1" xfId="1" applyNumberFormat="1" applyFont="1" applyBorder="1" applyAlignment="1">
      <alignment horizontal="right" vertical="center"/>
    </xf>
    <xf numFmtId="169" fontId="0" fillId="0" borderId="1" xfId="1" applyNumberFormat="1" applyFont="1" applyBorder="1" applyAlignment="1">
      <alignment horizontal="right" vertical="center"/>
    </xf>
    <xf numFmtId="169" fontId="0" fillId="0" borderId="1" xfId="0" applyNumberFormat="1" applyBorder="1" applyAlignment="1">
      <alignment wrapText="1"/>
    </xf>
    <xf numFmtId="169" fontId="0" fillId="0" borderId="1" xfId="1" applyNumberFormat="1" applyFont="1" applyBorder="1" applyAlignment="1">
      <alignment wrapText="1"/>
    </xf>
    <xf numFmtId="0" fontId="0" fillId="0" borderId="51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4" fillId="3" borderId="0" xfId="0" quotePrefix="1" applyFont="1" applyFill="1" applyBorder="1" applyAlignment="1" applyProtection="1">
      <alignment horizontal="center" vertical="center" wrapText="1"/>
      <protection locked="0"/>
    </xf>
    <xf numFmtId="164" fontId="4" fillId="3" borderId="0" xfId="0" quotePrefix="1" applyNumberFormat="1" applyFont="1" applyFill="1" applyBorder="1" applyAlignment="1" applyProtection="1">
      <alignment horizontal="left" vertical="center" wrapText="1"/>
      <protection locked="0"/>
    </xf>
    <xf numFmtId="44" fontId="0" fillId="3" borderId="0" xfId="2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43" fontId="6" fillId="7" borderId="1" xfId="1" applyFont="1" applyFill="1" applyBorder="1" applyProtection="1">
      <protection locked="0"/>
    </xf>
    <xf numFmtId="43" fontId="0" fillId="7" borderId="1" xfId="1" applyFont="1" applyFill="1" applyBorder="1" applyAlignment="1" applyProtection="1">
      <alignment horizontal="right" vertical="center"/>
      <protection locked="0"/>
    </xf>
    <xf numFmtId="0" fontId="0" fillId="0" borderId="29" xfId="0" applyBorder="1" applyProtection="1">
      <protection locked="0"/>
    </xf>
    <xf numFmtId="0" fontId="0" fillId="0" borderId="28" xfId="0" applyBorder="1" applyProtection="1">
      <protection locked="0"/>
    </xf>
    <xf numFmtId="10" fontId="9" fillId="7" borderId="30" xfId="3" applyNumberFormat="1" applyFont="1" applyFill="1" applyBorder="1" applyAlignment="1" applyProtection="1">
      <alignment horizontal="center" vertical="center"/>
      <protection locked="0"/>
    </xf>
    <xf numFmtId="164" fontId="9" fillId="8" borderId="32" xfId="0" applyNumberFormat="1" applyFont="1" applyFill="1" applyBorder="1" applyAlignment="1" applyProtection="1">
      <alignment horizontal="center" vertical="center"/>
      <protection locked="0"/>
    </xf>
    <xf numFmtId="44" fontId="4" fillId="3" borderId="1" xfId="2" applyFont="1" applyFill="1" applyBorder="1" applyAlignment="1">
      <alignment horizontal="center" vertical="center"/>
    </xf>
    <xf numFmtId="164" fontId="4" fillId="4" borderId="3" xfId="0" quotePrefix="1" applyNumberFormat="1" applyFont="1" applyFill="1" applyBorder="1" applyAlignment="1">
      <alignment horizontal="center" vertical="center" wrapText="1"/>
    </xf>
    <xf numFmtId="164" fontId="4" fillId="4" borderId="4" xfId="0" quotePrefix="1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 applyProtection="1">
      <alignment horizontal="center" wrapText="1"/>
      <protection locked="0"/>
    </xf>
    <xf numFmtId="0" fontId="2" fillId="0" borderId="18" xfId="0" applyFont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locked="0"/>
    </xf>
    <xf numFmtId="0" fontId="2" fillId="0" borderId="50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54" xfId="0" applyFont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2" fillId="3" borderId="6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4" fillId="3" borderId="48" xfId="0" applyFont="1" applyFill="1" applyBorder="1" applyAlignment="1">
      <alignment horizontal="center"/>
    </xf>
    <xf numFmtId="0" fontId="14" fillId="3" borderId="45" xfId="0" applyFont="1" applyFill="1" applyBorder="1" applyAlignment="1">
      <alignment horizontal="center"/>
    </xf>
    <xf numFmtId="0" fontId="0" fillId="3" borderId="48" xfId="0" applyFont="1" applyFill="1" applyBorder="1" applyAlignment="1">
      <alignment horizontal="center"/>
    </xf>
    <xf numFmtId="0" fontId="0" fillId="3" borderId="4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2" fillId="0" borderId="17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2" fillId="0" borderId="49" xfId="0" applyFont="1" applyBorder="1" applyAlignment="1">
      <alignment horizontal="left" wrapText="1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7" fontId="12" fillId="5" borderId="16" xfId="0" applyNumberFormat="1" applyFont="1" applyFill="1" applyBorder="1" applyAlignment="1" applyProtection="1">
      <alignment horizontal="right" vertical="center"/>
    </xf>
    <xf numFmtId="7" fontId="12" fillId="5" borderId="24" xfId="0" applyNumberFormat="1" applyFont="1" applyFill="1" applyBorder="1" applyAlignment="1" applyProtection="1">
      <alignment horizontal="right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0" fontId="12" fillId="6" borderId="29" xfId="0" applyFont="1" applyFill="1" applyBorder="1" applyAlignment="1">
      <alignment horizontal="center" vertical="center"/>
    </xf>
    <xf numFmtId="10" fontId="12" fillId="5" borderId="29" xfId="0" applyNumberFormat="1" applyFont="1" applyFill="1" applyBorder="1" applyAlignment="1">
      <alignment horizontal="center" vertical="center"/>
    </xf>
    <xf numFmtId="10" fontId="12" fillId="5" borderId="24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48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center"/>
      <protection locked="0"/>
    </xf>
    <xf numFmtId="0" fontId="12" fillId="0" borderId="26" xfId="0" applyFont="1" applyFill="1" applyBorder="1" applyAlignment="1" applyProtection="1">
      <alignment horizontal="center" vertical="center"/>
    </xf>
    <xf numFmtId="0" fontId="12" fillId="0" borderId="31" xfId="0" applyFont="1" applyFill="1" applyBorder="1" applyAlignment="1" applyProtection="1">
      <alignment horizontal="center" vertical="center"/>
    </xf>
    <xf numFmtId="165" fontId="12" fillId="0" borderId="27" xfId="0" applyNumberFormat="1" applyFont="1" applyBorder="1" applyAlignment="1" applyProtection="1">
      <alignment horizontal="left" vertical="center" wrapText="1"/>
    </xf>
    <xf numFmtId="165" fontId="12" fillId="0" borderId="3" xfId="0" applyNumberFormat="1" applyFont="1" applyBorder="1" applyAlignment="1" applyProtection="1">
      <alignment horizontal="left" vertical="center" wrapText="1"/>
    </xf>
    <xf numFmtId="39" fontId="12" fillId="0" borderId="28" xfId="0" applyNumberFormat="1" applyFont="1" applyFill="1" applyBorder="1" applyAlignment="1" applyProtection="1">
      <alignment horizontal="right" vertical="center" wrapText="1"/>
    </xf>
    <xf numFmtId="39" fontId="12" fillId="0" borderId="1" xfId="0" applyNumberFormat="1" applyFont="1" applyFill="1" applyBorder="1" applyAlignment="1" applyProtection="1">
      <alignment horizontal="right" vertical="center" wrapText="1"/>
    </xf>
    <xf numFmtId="166" fontId="12" fillId="0" borderId="5" xfId="0" applyNumberFormat="1" applyFont="1" applyBorder="1" applyAlignment="1" applyProtection="1">
      <alignment horizontal="center" vertical="center"/>
    </xf>
    <xf numFmtId="166" fontId="12" fillId="0" borderId="28" xfId="0" applyNumberFormat="1" applyFont="1" applyBorder="1" applyAlignment="1" applyProtection="1">
      <alignment horizontal="center" vertical="center"/>
    </xf>
    <xf numFmtId="166" fontId="12" fillId="0" borderId="29" xfId="0" applyNumberFormat="1" applyFont="1" applyBorder="1" applyAlignment="1" applyProtection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10" fillId="5" borderId="12" xfId="0" applyFont="1" applyFill="1" applyBorder="1" applyAlignment="1" applyProtection="1">
      <alignment horizontal="center" vertical="center"/>
    </xf>
    <xf numFmtId="0" fontId="10" fillId="5" borderId="20" xfId="0" applyFont="1" applyFill="1" applyBorder="1" applyAlignment="1" applyProtection="1">
      <alignment horizontal="center" vertical="center"/>
    </xf>
    <xf numFmtId="0" fontId="10" fillId="5" borderId="13" xfId="0" quotePrefix="1" applyFont="1" applyFill="1" applyBorder="1" applyAlignment="1" applyProtection="1">
      <alignment horizontal="center" vertical="center"/>
    </xf>
    <xf numFmtId="0" fontId="10" fillId="5" borderId="14" xfId="0" quotePrefix="1" applyFont="1" applyFill="1" applyBorder="1" applyAlignment="1" applyProtection="1">
      <alignment horizontal="center" vertical="center"/>
    </xf>
    <xf numFmtId="0" fontId="10" fillId="5" borderId="15" xfId="0" quotePrefix="1" applyFont="1" applyFill="1" applyBorder="1" applyAlignment="1" applyProtection="1">
      <alignment horizontal="center" vertical="center"/>
    </xf>
    <xf numFmtId="0" fontId="10" fillId="5" borderId="21" xfId="0" quotePrefix="1" applyFont="1" applyFill="1" applyBorder="1" applyAlignment="1" applyProtection="1">
      <alignment horizontal="center" vertical="center"/>
    </xf>
    <xf numFmtId="0" fontId="10" fillId="5" borderId="22" xfId="0" quotePrefix="1" applyFont="1" applyFill="1" applyBorder="1" applyAlignment="1" applyProtection="1">
      <alignment horizontal="center" vertical="center"/>
    </xf>
    <xf numFmtId="0" fontId="10" fillId="5" borderId="23" xfId="0" quotePrefix="1" applyFont="1" applyFill="1" applyBorder="1" applyAlignment="1" applyProtection="1">
      <alignment horizontal="center" vertical="center"/>
    </xf>
    <xf numFmtId="0" fontId="10" fillId="5" borderId="16" xfId="0" applyFont="1" applyFill="1" applyBorder="1" applyAlignment="1" applyProtection="1">
      <alignment horizontal="center" vertical="center" wrapText="1"/>
    </xf>
    <xf numFmtId="0" fontId="10" fillId="5" borderId="24" xfId="0" applyFont="1" applyFill="1" applyBorder="1" applyAlignment="1" applyProtection="1">
      <alignment horizontal="center" vertical="center" wrapText="1"/>
    </xf>
    <xf numFmtId="10" fontId="10" fillId="5" borderId="16" xfId="0" applyNumberFormat="1" applyFont="1" applyFill="1" applyBorder="1" applyAlignment="1" applyProtection="1">
      <alignment horizontal="center" vertical="center"/>
    </xf>
    <xf numFmtId="10" fontId="10" fillId="5" borderId="24" xfId="0" applyNumberFormat="1" applyFont="1" applyFill="1" applyBorder="1" applyAlignment="1" applyProtection="1">
      <alignment horizontal="center" vertical="center"/>
    </xf>
    <xf numFmtId="10" fontId="11" fillId="5" borderId="17" xfId="0" applyNumberFormat="1" applyFont="1" applyFill="1" applyBorder="1" applyAlignment="1" applyProtection="1">
      <alignment horizontal="center" vertical="center"/>
    </xf>
    <xf numFmtId="10" fontId="11" fillId="5" borderId="19" xfId="0" applyNumberFormat="1" applyFont="1" applyFill="1" applyBorder="1" applyAlignment="1" applyProtection="1">
      <alignment horizontal="center" vertical="center"/>
    </xf>
    <xf numFmtId="44" fontId="4" fillId="3" borderId="2" xfId="2" applyFont="1" applyFill="1" applyBorder="1" applyAlignment="1">
      <alignment horizontal="center" vertical="center"/>
    </xf>
    <xf numFmtId="44" fontId="4" fillId="3" borderId="4" xfId="2" applyFont="1" applyFill="1" applyBorder="1" applyAlignment="1">
      <alignment horizontal="center" vertical="center"/>
    </xf>
  </cellXfs>
  <cellStyles count="5">
    <cellStyle name="Moeda" xfId="2" builtinId="4"/>
    <cellStyle name="Normal" xfId="0" builtinId="0"/>
    <cellStyle name="Normal 3" xfId="4" xr:uid="{00000000-0005-0000-0000-000002000000}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Qualidade\2.%20Obras%20-%20por%20cidades\FIGUEIR&#195;O\LOTEAMENTO%20FIGUEIRA%20I%20(25%20UH)\DOCUMENTA&#199;&#195;O%20DURANTE%20A%20OBRA\2022-02-09%20-%20docs%20prefeitura%20muro%20de%20arrimo\ARRIMOS.PROPOSTA%20MAIO.2022\COMPOS.MA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.MAIO"/>
    </sheetNames>
    <sheetDataSet>
      <sheetData sheetId="0">
        <row r="12">
          <cell r="G12">
            <v>10660.21</v>
          </cell>
        </row>
        <row r="23">
          <cell r="G23">
            <v>62.524740000000001</v>
          </cell>
        </row>
        <row r="33">
          <cell r="G33">
            <v>5.9332699999999994</v>
          </cell>
        </row>
        <row r="43">
          <cell r="G43">
            <v>12.942160000000001</v>
          </cell>
        </row>
        <row r="53">
          <cell r="G53">
            <v>10.428500000000001</v>
          </cell>
        </row>
        <row r="65">
          <cell r="G65">
            <v>18.591737999999999</v>
          </cell>
        </row>
        <row r="80">
          <cell r="G80">
            <v>2201.0699999999997</v>
          </cell>
        </row>
        <row r="101">
          <cell r="G101">
            <v>1341.836436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0"/>
  <sheetViews>
    <sheetView tabSelected="1" view="pageBreakPreview" zoomScale="115" zoomScaleNormal="100" zoomScaleSheetLayoutView="115" workbookViewId="0">
      <selection activeCell="D8" sqref="D8:E8"/>
    </sheetView>
  </sheetViews>
  <sheetFormatPr defaultRowHeight="15" x14ac:dyDescent="0.25"/>
  <cols>
    <col min="1" max="1" width="12.7109375" customWidth="1"/>
    <col min="3" max="3" width="52.42578125" customWidth="1"/>
    <col min="5" max="5" width="13.85546875" customWidth="1"/>
  </cols>
  <sheetData>
    <row r="1" spans="2:8" ht="30" customHeight="1" x14ac:dyDescent="0.25">
      <c r="B1" s="148" t="s">
        <v>16</v>
      </c>
      <c r="C1" s="172" t="s">
        <v>99</v>
      </c>
      <c r="D1" s="173"/>
      <c r="E1" s="174"/>
      <c r="F1" s="133"/>
      <c r="G1" s="133"/>
      <c r="H1" s="133"/>
    </row>
    <row r="2" spans="2:8" x14ac:dyDescent="0.25">
      <c r="B2" s="149" t="s">
        <v>17</v>
      </c>
      <c r="C2" s="178" t="s">
        <v>353</v>
      </c>
      <c r="D2" s="179"/>
      <c r="E2" s="180"/>
      <c r="F2" s="133"/>
      <c r="G2" s="133"/>
      <c r="H2" s="133"/>
    </row>
    <row r="3" spans="2:8" ht="15.75" thickBot="1" x14ac:dyDescent="0.3">
      <c r="B3" s="150" t="s">
        <v>18</v>
      </c>
      <c r="C3" s="181" t="s">
        <v>101</v>
      </c>
      <c r="D3" s="182"/>
      <c r="E3" s="183"/>
      <c r="F3" s="133"/>
      <c r="G3" s="133"/>
      <c r="H3" s="133"/>
    </row>
    <row r="4" spans="2:8" x14ac:dyDescent="0.25">
      <c r="B4" s="151"/>
      <c r="C4" s="151"/>
      <c r="D4" s="151"/>
      <c r="E4" s="152"/>
      <c r="F4" s="143"/>
      <c r="G4" s="134"/>
      <c r="H4" s="134"/>
    </row>
    <row r="5" spans="2:8" ht="18.75" x14ac:dyDescent="0.25">
      <c r="B5" s="175" t="s">
        <v>120</v>
      </c>
      <c r="C5" s="176"/>
      <c r="D5" s="176"/>
      <c r="E5" s="177"/>
    </row>
    <row r="6" spans="2:8" x14ac:dyDescent="0.25">
      <c r="B6" s="36"/>
      <c r="C6" s="37"/>
      <c r="D6" s="38"/>
      <c r="E6" s="38"/>
    </row>
    <row r="7" spans="2:8" ht="18.75" x14ac:dyDescent="0.25">
      <c r="B7" s="42" t="s">
        <v>0</v>
      </c>
      <c r="C7" s="43" t="s">
        <v>121</v>
      </c>
      <c r="D7" s="169" t="s">
        <v>122</v>
      </c>
      <c r="E7" s="169"/>
    </row>
    <row r="8" spans="2:8" ht="18.75" x14ac:dyDescent="0.25">
      <c r="B8" s="44" t="s">
        <v>123</v>
      </c>
      <c r="C8" s="45" t="s">
        <v>133</v>
      </c>
      <c r="D8" s="258">
        <f>PLANILHA!H14</f>
        <v>0</v>
      </c>
      <c r="E8" s="259"/>
    </row>
    <row r="9" spans="2:8" ht="37.5" x14ac:dyDescent="0.25">
      <c r="B9" s="44" t="s">
        <v>125</v>
      </c>
      <c r="C9" s="45" t="s">
        <v>134</v>
      </c>
      <c r="D9" s="258">
        <f>PLANILHA!H40</f>
        <v>0</v>
      </c>
      <c r="E9" s="259"/>
    </row>
    <row r="10" spans="2:8" ht="37.5" x14ac:dyDescent="0.25">
      <c r="B10" s="44" t="s">
        <v>126</v>
      </c>
      <c r="C10" s="45" t="s">
        <v>135</v>
      </c>
      <c r="D10" s="258">
        <f>PLANILHA!H56</f>
        <v>0</v>
      </c>
      <c r="E10" s="259"/>
    </row>
    <row r="11" spans="2:8" ht="18.75" x14ac:dyDescent="0.25">
      <c r="B11" s="44" t="s">
        <v>128</v>
      </c>
      <c r="C11" s="45" t="s">
        <v>136</v>
      </c>
      <c r="D11" s="258">
        <f>PLANILHA!H61</f>
        <v>0</v>
      </c>
      <c r="E11" s="259"/>
    </row>
    <row r="12" spans="2:8" ht="18.75" x14ac:dyDescent="0.25">
      <c r="B12" s="44" t="s">
        <v>129</v>
      </c>
      <c r="C12" s="45" t="s">
        <v>131</v>
      </c>
      <c r="D12" s="258">
        <f>PLANILHA!H69</f>
        <v>0</v>
      </c>
      <c r="E12" s="259"/>
    </row>
    <row r="13" spans="2:8" ht="18.75" x14ac:dyDescent="0.25">
      <c r="B13" s="44" t="s">
        <v>130</v>
      </c>
      <c r="C13" s="45" t="s">
        <v>137</v>
      </c>
      <c r="D13" s="258">
        <f>PLANILHA!H77</f>
        <v>0</v>
      </c>
      <c r="E13" s="259"/>
    </row>
    <row r="14" spans="2:8" x14ac:dyDescent="0.25">
      <c r="B14" s="36"/>
      <c r="C14" s="40"/>
      <c r="D14" s="39"/>
      <c r="E14" s="39"/>
    </row>
    <row r="15" spans="2:8" x14ac:dyDescent="0.25">
      <c r="B15" s="36"/>
      <c r="C15" s="41"/>
      <c r="D15" s="39"/>
      <c r="E15" s="39"/>
    </row>
    <row r="16" spans="2:8" ht="18.75" x14ac:dyDescent="0.25">
      <c r="B16" s="46"/>
      <c r="C16" s="47" t="s">
        <v>132</v>
      </c>
      <c r="D16" s="170">
        <f>SUM(D8:D13)</f>
        <v>0</v>
      </c>
      <c r="E16" s="171"/>
    </row>
    <row r="17" spans="2:5" ht="18.75" x14ac:dyDescent="0.25">
      <c r="B17" s="153"/>
      <c r="C17" s="154"/>
      <c r="D17" s="155"/>
      <c r="E17" s="156"/>
    </row>
    <row r="18" spans="2:5" x14ac:dyDescent="0.25">
      <c r="B18" s="157"/>
      <c r="C18" s="157"/>
      <c r="D18" s="157"/>
      <c r="E18" s="157"/>
    </row>
    <row r="19" spans="2:5" x14ac:dyDescent="0.25">
      <c r="B19" s="157"/>
      <c r="C19" s="157"/>
      <c r="D19" s="157"/>
      <c r="E19" s="157"/>
    </row>
    <row r="20" spans="2:5" x14ac:dyDescent="0.25">
      <c r="B20" s="157"/>
      <c r="C20" s="157"/>
      <c r="D20" s="157"/>
      <c r="E20" s="157"/>
    </row>
  </sheetData>
  <mergeCells count="12">
    <mergeCell ref="C1:E1"/>
    <mergeCell ref="B5:E5"/>
    <mergeCell ref="D7:E7"/>
    <mergeCell ref="D8:E8"/>
    <mergeCell ref="D9:E9"/>
    <mergeCell ref="C2:E2"/>
    <mergeCell ref="C3:E3"/>
    <mergeCell ref="D12:E12"/>
    <mergeCell ref="D13:E13"/>
    <mergeCell ref="D16:E16"/>
    <mergeCell ref="D10:E10"/>
    <mergeCell ref="D11:E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6"/>
  <sheetViews>
    <sheetView view="pageBreakPreview" zoomScale="85" zoomScaleNormal="98" zoomScaleSheetLayoutView="85" workbookViewId="0">
      <selection activeCell="G10" sqref="G10"/>
    </sheetView>
  </sheetViews>
  <sheetFormatPr defaultRowHeight="15" x14ac:dyDescent="0.25"/>
  <cols>
    <col min="1" max="1" width="52" customWidth="1"/>
    <col min="2" max="2" width="15" customWidth="1"/>
    <col min="4" max="4" width="46.140625" customWidth="1"/>
    <col min="6" max="6" width="13" customWidth="1"/>
    <col min="7" max="7" width="15.28515625" customWidth="1"/>
    <col min="8" max="8" width="15" customWidth="1"/>
    <col min="10" max="10" width="11.85546875" hidden="1" customWidth="1"/>
    <col min="11" max="11" width="9.140625" hidden="1" customWidth="1"/>
  </cols>
  <sheetData>
    <row r="1" spans="2:11" x14ac:dyDescent="0.25">
      <c r="B1" s="158" t="s">
        <v>16</v>
      </c>
      <c r="C1" s="193" t="s">
        <v>99</v>
      </c>
      <c r="D1" s="193"/>
      <c r="E1" s="193"/>
      <c r="F1" s="193"/>
      <c r="G1" s="193"/>
      <c r="H1" s="193"/>
    </row>
    <row r="2" spans="2:11" x14ac:dyDescent="0.25">
      <c r="B2" s="158" t="s">
        <v>17</v>
      </c>
      <c r="C2" s="193" t="s">
        <v>353</v>
      </c>
      <c r="D2" s="193"/>
      <c r="E2" s="193"/>
      <c r="F2" s="193"/>
      <c r="G2" s="193"/>
      <c r="H2" s="193"/>
    </row>
    <row r="3" spans="2:11" ht="15.75" thickBot="1" x14ac:dyDescent="0.3">
      <c r="B3" s="159" t="s">
        <v>18</v>
      </c>
      <c r="C3" s="194" t="s">
        <v>101</v>
      </c>
      <c r="D3" s="194"/>
      <c r="E3" s="194"/>
      <c r="F3" s="194"/>
      <c r="G3" s="194"/>
      <c r="H3" s="194"/>
      <c r="J3" t="s">
        <v>119</v>
      </c>
    </row>
    <row r="4" spans="2:11" ht="15.75" thickBot="1" x14ac:dyDescent="0.3">
      <c r="B4" s="160"/>
      <c r="C4" s="161"/>
      <c r="D4" s="162" t="s">
        <v>351</v>
      </c>
      <c r="E4" s="195" t="s">
        <v>352</v>
      </c>
      <c r="F4" s="196"/>
      <c r="G4" s="160"/>
      <c r="H4" s="162" t="s">
        <v>19</v>
      </c>
      <c r="J4" t="s">
        <v>119</v>
      </c>
    </row>
    <row r="5" spans="2:11" x14ac:dyDescent="0.25">
      <c r="B5" s="157"/>
      <c r="C5" s="157"/>
      <c r="D5" s="157"/>
      <c r="E5" s="157"/>
      <c r="F5" s="157"/>
      <c r="G5" s="157"/>
      <c r="H5" s="157"/>
    </row>
    <row r="6" spans="2:11" ht="37.5" x14ac:dyDescent="0.3">
      <c r="B6" s="9" t="s">
        <v>11</v>
      </c>
      <c r="C6" s="14" t="s">
        <v>0</v>
      </c>
      <c r="D6" s="13" t="s">
        <v>15</v>
      </c>
      <c r="E6" s="15" t="s">
        <v>1</v>
      </c>
      <c r="F6" s="16" t="s">
        <v>2</v>
      </c>
      <c r="G6" s="2" t="s">
        <v>3</v>
      </c>
      <c r="H6" s="2" t="s">
        <v>4</v>
      </c>
    </row>
    <row r="7" spans="2:11" ht="18.75" customHeight="1" x14ac:dyDescent="0.25">
      <c r="B7" s="187" t="s">
        <v>21</v>
      </c>
      <c r="C7" s="188"/>
      <c r="D7" s="188"/>
      <c r="E7" s="188"/>
      <c r="F7" s="188"/>
      <c r="G7" s="188"/>
      <c r="H7" s="189"/>
      <c r="J7" s="28" t="s">
        <v>115</v>
      </c>
      <c r="K7" s="28" t="s">
        <v>116</v>
      </c>
    </row>
    <row r="8" spans="2:11" ht="30" x14ac:dyDescent="0.25">
      <c r="B8" s="17">
        <v>98524</v>
      </c>
      <c r="C8" s="15" t="s">
        <v>22</v>
      </c>
      <c r="D8" s="5" t="s">
        <v>20</v>
      </c>
      <c r="E8" s="4" t="s">
        <v>6</v>
      </c>
      <c r="F8" s="6">
        <v>1089.78</v>
      </c>
      <c r="G8" s="163"/>
      <c r="H8" s="6">
        <f>TRUNC(F8*G8,2)</f>
        <v>0</v>
      </c>
      <c r="J8">
        <v>2.67</v>
      </c>
      <c r="K8" s="30">
        <v>1.2222</v>
      </c>
    </row>
    <row r="9" spans="2:11" ht="49.5" customHeight="1" x14ac:dyDescent="0.25">
      <c r="B9" s="4">
        <v>99059</v>
      </c>
      <c r="C9" s="15" t="s">
        <v>23</v>
      </c>
      <c r="D9" s="5" t="s">
        <v>28</v>
      </c>
      <c r="E9" s="4" t="s">
        <v>29</v>
      </c>
      <c r="F9" s="6">
        <v>726.52</v>
      </c>
      <c r="G9" s="163"/>
      <c r="H9" s="6">
        <f t="shared" ref="H9:H13" si="0">TRUNC(F9*G9,2)</f>
        <v>0</v>
      </c>
      <c r="J9">
        <v>50.93</v>
      </c>
      <c r="K9" s="30">
        <v>1.2222</v>
      </c>
    </row>
    <row r="10" spans="2:11" ht="45" x14ac:dyDescent="0.25">
      <c r="B10" s="4">
        <v>93584</v>
      </c>
      <c r="C10" s="15" t="s">
        <v>24</v>
      </c>
      <c r="D10" s="5" t="s">
        <v>30</v>
      </c>
      <c r="E10" s="4" t="s">
        <v>6</v>
      </c>
      <c r="F10" s="6">
        <v>14</v>
      </c>
      <c r="G10" s="163"/>
      <c r="H10" s="6">
        <f t="shared" si="0"/>
        <v>0</v>
      </c>
      <c r="J10">
        <v>894.57</v>
      </c>
      <c r="K10" s="30">
        <v>1.2222</v>
      </c>
    </row>
    <row r="11" spans="2:11" ht="30" x14ac:dyDescent="0.25">
      <c r="B11" s="10" t="s">
        <v>12</v>
      </c>
      <c r="C11" s="15" t="s">
        <v>25</v>
      </c>
      <c r="D11" s="5" t="s">
        <v>31</v>
      </c>
      <c r="E11" s="4" t="s">
        <v>33</v>
      </c>
      <c r="F11" s="6">
        <v>1</v>
      </c>
      <c r="G11" s="163"/>
      <c r="H11" s="6">
        <f t="shared" si="0"/>
        <v>0</v>
      </c>
      <c r="J11" s="29">
        <f>'[1]COMPOS.MAIO'!$G$101</f>
        <v>1341.836436</v>
      </c>
      <c r="K11" s="30">
        <v>1.2222</v>
      </c>
    </row>
    <row r="12" spans="2:11" ht="30" x14ac:dyDescent="0.25">
      <c r="B12" s="10" t="s">
        <v>13</v>
      </c>
      <c r="C12" s="15" t="s">
        <v>26</v>
      </c>
      <c r="D12" s="5" t="s">
        <v>32</v>
      </c>
      <c r="E12" s="4" t="s">
        <v>33</v>
      </c>
      <c r="F12" s="6">
        <v>1</v>
      </c>
      <c r="G12" s="163"/>
      <c r="H12" s="6">
        <f t="shared" si="0"/>
        <v>0</v>
      </c>
      <c r="J12" s="29">
        <f>'[1]COMPOS.MAIO'!$G$80</f>
        <v>2201.0699999999997</v>
      </c>
      <c r="K12" s="30">
        <v>1.2222</v>
      </c>
    </row>
    <row r="13" spans="2:11" ht="28.5" customHeight="1" x14ac:dyDescent="0.25">
      <c r="B13" s="27" t="s">
        <v>37</v>
      </c>
      <c r="C13" s="15" t="s">
        <v>27</v>
      </c>
      <c r="D13" s="5" t="s">
        <v>34</v>
      </c>
      <c r="E13" s="4" t="s">
        <v>35</v>
      </c>
      <c r="F13" s="6">
        <v>1</v>
      </c>
      <c r="G13" s="163"/>
      <c r="H13" s="6">
        <f t="shared" si="0"/>
        <v>0</v>
      </c>
      <c r="J13" s="29">
        <f>'[1]COMPOS.MAIO'!$G$12</f>
        <v>10660.21</v>
      </c>
      <c r="K13" s="30">
        <v>1.2222</v>
      </c>
    </row>
    <row r="14" spans="2:11" ht="15.75" x14ac:dyDescent="0.25">
      <c r="B14" s="184" t="s">
        <v>14</v>
      </c>
      <c r="C14" s="185"/>
      <c r="D14" s="185"/>
      <c r="E14" s="185"/>
      <c r="F14" s="185"/>
      <c r="G14" s="186"/>
      <c r="H14" s="22">
        <f>SUM(H8:H13)</f>
        <v>0</v>
      </c>
    </row>
    <row r="15" spans="2:11" ht="15.75" x14ac:dyDescent="0.25">
      <c r="B15" s="4"/>
      <c r="C15" s="4"/>
      <c r="D15" s="5"/>
      <c r="E15" s="4"/>
      <c r="F15" s="6"/>
      <c r="G15" s="6"/>
      <c r="H15" s="6"/>
    </row>
    <row r="16" spans="2:11" ht="15.75" x14ac:dyDescent="0.25">
      <c r="B16" s="187" t="s">
        <v>36</v>
      </c>
      <c r="C16" s="188"/>
      <c r="D16" s="188"/>
      <c r="E16" s="188"/>
      <c r="F16" s="188"/>
      <c r="G16" s="188"/>
      <c r="H16" s="189"/>
    </row>
    <row r="17" spans="2:11" ht="15.75" x14ac:dyDescent="0.25">
      <c r="B17" s="17"/>
      <c r="C17" s="15" t="s">
        <v>38</v>
      </c>
      <c r="D17" s="190" t="s">
        <v>39</v>
      </c>
      <c r="E17" s="191"/>
      <c r="F17" s="191"/>
      <c r="G17" s="191"/>
      <c r="H17" s="192"/>
    </row>
    <row r="18" spans="2:11" ht="30" x14ac:dyDescent="0.25">
      <c r="B18" s="27" t="s">
        <v>108</v>
      </c>
      <c r="C18" s="1" t="s">
        <v>40</v>
      </c>
      <c r="D18" s="5" t="s">
        <v>41</v>
      </c>
      <c r="E18" s="4" t="s">
        <v>7</v>
      </c>
      <c r="F18" s="6">
        <v>753</v>
      </c>
      <c r="G18" s="163"/>
      <c r="H18" s="6">
        <f t="shared" ref="H18:H21" si="1">TRUNC(F18*G18,2)</f>
        <v>0</v>
      </c>
      <c r="J18" s="29">
        <f>'[1]COMPOS.MAIO'!$G$23</f>
        <v>62.524740000000001</v>
      </c>
      <c r="K18" s="30">
        <v>1.2222</v>
      </c>
    </row>
    <row r="19" spans="2:11" ht="45" x14ac:dyDescent="0.25">
      <c r="B19" s="31">
        <v>92793</v>
      </c>
      <c r="C19" s="32" t="s">
        <v>42</v>
      </c>
      <c r="D19" s="33" t="s">
        <v>44</v>
      </c>
      <c r="E19" s="34" t="s">
        <v>45</v>
      </c>
      <c r="F19" s="35">
        <v>883.6</v>
      </c>
      <c r="G19" s="163"/>
      <c r="H19" s="6">
        <f t="shared" si="1"/>
        <v>0</v>
      </c>
      <c r="J19">
        <v>12.68</v>
      </c>
      <c r="K19" s="30">
        <v>1.2222</v>
      </c>
    </row>
    <row r="20" spans="2:11" ht="45" x14ac:dyDescent="0.25">
      <c r="B20" s="31">
        <v>92794</v>
      </c>
      <c r="C20" s="32" t="s">
        <v>43</v>
      </c>
      <c r="D20" s="33" t="s">
        <v>105</v>
      </c>
      <c r="E20" s="34" t="s">
        <v>45</v>
      </c>
      <c r="F20" s="35">
        <v>29.46</v>
      </c>
      <c r="G20" s="163"/>
      <c r="H20" s="6">
        <f t="shared" si="1"/>
        <v>0</v>
      </c>
      <c r="J20">
        <v>11.74</v>
      </c>
      <c r="K20" s="30">
        <v>1.2222</v>
      </c>
    </row>
    <row r="21" spans="2:11" ht="45" x14ac:dyDescent="0.25">
      <c r="B21" s="31">
        <v>92791</v>
      </c>
      <c r="C21" s="32" t="s">
        <v>104</v>
      </c>
      <c r="D21" s="33" t="s">
        <v>46</v>
      </c>
      <c r="E21" s="34" t="s">
        <v>45</v>
      </c>
      <c r="F21" s="35">
        <v>166.69</v>
      </c>
      <c r="G21" s="163"/>
      <c r="H21" s="6">
        <f t="shared" si="1"/>
        <v>0</v>
      </c>
      <c r="J21">
        <v>12.32</v>
      </c>
      <c r="K21" s="30">
        <v>1.2222</v>
      </c>
    </row>
    <row r="22" spans="2:11" ht="15.75" x14ac:dyDescent="0.25">
      <c r="B22" s="17"/>
      <c r="C22" s="4"/>
      <c r="D22" s="5"/>
      <c r="E22" s="4"/>
      <c r="F22" s="6"/>
      <c r="G22" s="6"/>
      <c r="H22" s="6"/>
    </row>
    <row r="23" spans="2:11" ht="15.75" customHeight="1" x14ac:dyDescent="0.25">
      <c r="B23" s="17"/>
      <c r="C23" s="15" t="s">
        <v>47</v>
      </c>
      <c r="D23" s="190" t="s">
        <v>48</v>
      </c>
      <c r="E23" s="191"/>
      <c r="F23" s="191"/>
      <c r="G23" s="191"/>
      <c r="H23" s="20"/>
    </row>
    <row r="24" spans="2:11" ht="15.75" x14ac:dyDescent="0.25">
      <c r="B24" s="17"/>
      <c r="C24" s="15"/>
      <c r="D24" s="18"/>
      <c r="E24" s="19"/>
      <c r="F24" s="19"/>
      <c r="G24" s="19"/>
      <c r="H24" s="20"/>
    </row>
    <row r="25" spans="2:11" ht="90" x14ac:dyDescent="0.25">
      <c r="B25" s="17">
        <v>90106</v>
      </c>
      <c r="C25" s="15" t="s">
        <v>49</v>
      </c>
      <c r="D25" s="5" t="s">
        <v>103</v>
      </c>
      <c r="E25" s="4" t="s">
        <v>5</v>
      </c>
      <c r="F25" s="6">
        <v>899.53</v>
      </c>
      <c r="G25" s="163"/>
      <c r="H25" s="6">
        <f t="shared" ref="H25:H30" si="2">TRUNC(F25*G25,2)</f>
        <v>0</v>
      </c>
      <c r="J25">
        <v>6.87</v>
      </c>
      <c r="K25" s="30">
        <v>1.2222</v>
      </c>
    </row>
    <row r="26" spans="2:11" ht="90" x14ac:dyDescent="0.25">
      <c r="B26" s="17">
        <v>102281</v>
      </c>
      <c r="C26" s="15" t="s">
        <v>50</v>
      </c>
      <c r="D26" s="5" t="s">
        <v>51</v>
      </c>
      <c r="E26" s="4" t="s">
        <v>5</v>
      </c>
      <c r="F26" s="6">
        <v>116.1</v>
      </c>
      <c r="G26" s="163"/>
      <c r="H26" s="6">
        <f t="shared" si="2"/>
        <v>0</v>
      </c>
      <c r="J26">
        <v>5.29</v>
      </c>
      <c r="K26" s="30">
        <v>1.2222</v>
      </c>
    </row>
    <row r="27" spans="2:11" ht="90" x14ac:dyDescent="0.25">
      <c r="B27" s="27" t="s">
        <v>109</v>
      </c>
      <c r="C27" s="15" t="s">
        <v>53</v>
      </c>
      <c r="D27" s="5" t="s">
        <v>112</v>
      </c>
      <c r="E27" s="4" t="s">
        <v>5</v>
      </c>
      <c r="F27" s="6">
        <v>12.21</v>
      </c>
      <c r="G27" s="163"/>
      <c r="H27" s="6">
        <f t="shared" si="2"/>
        <v>0</v>
      </c>
      <c r="J27" s="29">
        <f>'[1]COMPOS.MAIO'!$G$33</f>
        <v>5.9332699999999994</v>
      </c>
      <c r="K27" s="30">
        <v>1.2222</v>
      </c>
    </row>
    <row r="28" spans="2:11" ht="90" x14ac:dyDescent="0.25">
      <c r="B28" s="17">
        <v>93378</v>
      </c>
      <c r="C28" s="15" t="s">
        <v>52</v>
      </c>
      <c r="D28" s="5" t="s">
        <v>55</v>
      </c>
      <c r="E28" s="4" t="s">
        <v>5</v>
      </c>
      <c r="F28" s="6">
        <v>998.35</v>
      </c>
      <c r="G28" s="163"/>
      <c r="H28" s="6">
        <f t="shared" si="2"/>
        <v>0</v>
      </c>
      <c r="J28">
        <v>23.41</v>
      </c>
      <c r="K28" s="30">
        <v>1.2222</v>
      </c>
    </row>
    <row r="29" spans="2:11" ht="90" x14ac:dyDescent="0.25">
      <c r="B29" s="17">
        <v>93380</v>
      </c>
      <c r="C29" s="15" t="s">
        <v>54</v>
      </c>
      <c r="D29" s="5" t="s">
        <v>56</v>
      </c>
      <c r="E29" s="4" t="s">
        <v>5</v>
      </c>
      <c r="F29" s="6">
        <v>136.81</v>
      </c>
      <c r="G29" s="163"/>
      <c r="H29" s="6">
        <f t="shared" si="2"/>
        <v>0</v>
      </c>
      <c r="J29">
        <v>14.88</v>
      </c>
      <c r="K29" s="30">
        <v>1.2222</v>
      </c>
    </row>
    <row r="30" spans="2:11" ht="90" x14ac:dyDescent="0.25">
      <c r="B30" s="27" t="s">
        <v>110</v>
      </c>
      <c r="C30" s="15" t="s">
        <v>57</v>
      </c>
      <c r="D30" s="5" t="s">
        <v>111</v>
      </c>
      <c r="E30" s="4" t="s">
        <v>5</v>
      </c>
      <c r="F30" s="6">
        <v>14.6</v>
      </c>
      <c r="G30" s="163"/>
      <c r="H30" s="6">
        <f t="shared" si="2"/>
        <v>0</v>
      </c>
      <c r="J30" s="29">
        <f>'[1]COMPOS.MAIO'!$G$43</f>
        <v>12.942160000000001</v>
      </c>
      <c r="K30" s="30">
        <v>1.2222</v>
      </c>
    </row>
    <row r="31" spans="2:11" ht="15.75" x14ac:dyDescent="0.25">
      <c r="B31" s="17"/>
      <c r="C31" s="17"/>
      <c r="D31" s="5"/>
      <c r="E31" s="4"/>
      <c r="F31" s="6"/>
      <c r="G31" s="6"/>
      <c r="H31" s="6"/>
    </row>
    <row r="32" spans="2:11" ht="15.75" x14ac:dyDescent="0.25">
      <c r="B32" s="17"/>
      <c r="C32" s="15" t="s">
        <v>58</v>
      </c>
      <c r="D32" s="190" t="s">
        <v>59</v>
      </c>
      <c r="E32" s="191"/>
      <c r="F32" s="191"/>
      <c r="G32" s="191"/>
      <c r="H32" s="20"/>
    </row>
    <row r="33" spans="2:11" ht="15.75" x14ac:dyDescent="0.25">
      <c r="B33" s="17"/>
      <c r="C33" s="15"/>
      <c r="D33" s="18"/>
      <c r="E33" s="19"/>
      <c r="F33" s="19"/>
      <c r="G33" s="19"/>
      <c r="H33" s="20"/>
    </row>
    <row r="34" spans="2:11" ht="45" x14ac:dyDescent="0.25">
      <c r="B34" s="17">
        <v>101619</v>
      </c>
      <c r="C34" s="15" t="s">
        <v>60</v>
      </c>
      <c r="D34" s="5" t="s">
        <v>118</v>
      </c>
      <c r="E34" s="4" t="s">
        <v>5</v>
      </c>
      <c r="F34" s="6">
        <v>10.9</v>
      </c>
      <c r="G34" s="163"/>
      <c r="H34" s="6">
        <f t="shared" ref="H34:H38" si="3">TRUNC(F34*G34,2)</f>
        <v>0</v>
      </c>
      <c r="J34">
        <v>211.79</v>
      </c>
      <c r="K34" s="30">
        <v>1.2222</v>
      </c>
    </row>
    <row r="35" spans="2:11" ht="60" x14ac:dyDescent="0.25">
      <c r="B35" s="27" t="s">
        <v>113</v>
      </c>
      <c r="C35" s="15" t="s">
        <v>61</v>
      </c>
      <c r="D35" s="5" t="s">
        <v>8</v>
      </c>
      <c r="E35" s="4" t="s">
        <v>7</v>
      </c>
      <c r="F35" s="6">
        <v>726.52</v>
      </c>
      <c r="G35" s="163"/>
      <c r="H35" s="6">
        <f t="shared" si="3"/>
        <v>0</v>
      </c>
      <c r="J35" s="29">
        <f>'[1]COMPOS.MAIO'!$G$53</f>
        <v>10.428500000000001</v>
      </c>
      <c r="K35" s="30">
        <v>1.2222</v>
      </c>
    </row>
    <row r="36" spans="2:11" ht="30" x14ac:dyDescent="0.25">
      <c r="B36" s="27" t="s">
        <v>117</v>
      </c>
      <c r="C36" s="15" t="s">
        <v>62</v>
      </c>
      <c r="D36" s="5" t="s">
        <v>107</v>
      </c>
      <c r="E36" s="4" t="s">
        <v>7</v>
      </c>
      <c r="F36" s="6">
        <v>726.52</v>
      </c>
      <c r="G36" s="163"/>
      <c r="H36" s="6">
        <f t="shared" si="3"/>
        <v>0</v>
      </c>
      <c r="J36" s="29">
        <f>'[1]COMPOS.MAIO'!$G$65</f>
        <v>18.591737999999999</v>
      </c>
      <c r="K36" s="30">
        <v>1.2222</v>
      </c>
    </row>
    <row r="37" spans="2:11" ht="45" x14ac:dyDescent="0.25">
      <c r="B37" s="17">
        <v>94965</v>
      </c>
      <c r="C37" s="15" t="s">
        <v>66</v>
      </c>
      <c r="D37" s="5" t="s">
        <v>9</v>
      </c>
      <c r="E37" s="4" t="s">
        <v>5</v>
      </c>
      <c r="F37" s="6">
        <v>10.46</v>
      </c>
      <c r="G37" s="163"/>
      <c r="H37" s="6">
        <f t="shared" si="3"/>
        <v>0</v>
      </c>
      <c r="J37">
        <v>445.88</v>
      </c>
      <c r="K37" s="30">
        <v>1.2222</v>
      </c>
    </row>
    <row r="38" spans="2:11" ht="45" x14ac:dyDescent="0.25">
      <c r="B38" s="17">
        <v>103670</v>
      </c>
      <c r="C38" s="15" t="s">
        <v>106</v>
      </c>
      <c r="D38" s="5" t="s">
        <v>63</v>
      </c>
      <c r="E38" s="4" t="s">
        <v>5</v>
      </c>
      <c r="F38" s="6">
        <v>10.46</v>
      </c>
      <c r="G38" s="163"/>
      <c r="H38" s="6">
        <f t="shared" si="3"/>
        <v>0</v>
      </c>
      <c r="J38">
        <v>242.99</v>
      </c>
      <c r="K38" s="30">
        <v>1.2222</v>
      </c>
    </row>
    <row r="39" spans="2:11" ht="15.75" x14ac:dyDescent="0.25">
      <c r="B39" s="17"/>
      <c r="C39" s="15"/>
      <c r="D39" s="5"/>
      <c r="E39" s="19"/>
      <c r="F39" s="19"/>
      <c r="G39" s="19"/>
      <c r="H39" s="20"/>
    </row>
    <row r="40" spans="2:11" ht="15.75" x14ac:dyDescent="0.25">
      <c r="B40" s="184" t="s">
        <v>64</v>
      </c>
      <c r="C40" s="185"/>
      <c r="D40" s="185"/>
      <c r="E40" s="185"/>
      <c r="F40" s="185"/>
      <c r="G40" s="186"/>
      <c r="H40" s="22">
        <f>SUM(H18:H39)</f>
        <v>0</v>
      </c>
    </row>
    <row r="41" spans="2:11" ht="15.75" x14ac:dyDescent="0.25">
      <c r="B41" s="17"/>
      <c r="C41" s="15"/>
      <c r="D41" s="5"/>
      <c r="E41" s="19"/>
      <c r="F41" s="19"/>
      <c r="G41" s="19"/>
      <c r="H41" s="20"/>
    </row>
    <row r="42" spans="2:11" ht="15.75" x14ac:dyDescent="0.25">
      <c r="B42" s="187" t="s">
        <v>65</v>
      </c>
      <c r="C42" s="188"/>
      <c r="D42" s="188"/>
      <c r="E42" s="188"/>
      <c r="F42" s="188"/>
      <c r="G42" s="188"/>
      <c r="H42" s="189"/>
    </row>
    <row r="43" spans="2:11" ht="15.75" x14ac:dyDescent="0.25">
      <c r="B43" s="17"/>
      <c r="C43" s="15" t="s">
        <v>67</v>
      </c>
      <c r="D43" s="190" t="s">
        <v>68</v>
      </c>
      <c r="E43" s="191"/>
      <c r="F43" s="191"/>
      <c r="G43" s="191"/>
      <c r="H43" s="20"/>
    </row>
    <row r="44" spans="2:11" ht="75" x14ac:dyDescent="0.25">
      <c r="B44" s="31">
        <v>92423</v>
      </c>
      <c r="C44" s="34" t="s">
        <v>69</v>
      </c>
      <c r="D44" s="33" t="s">
        <v>70</v>
      </c>
      <c r="E44" s="34" t="s">
        <v>6</v>
      </c>
      <c r="F44" s="35">
        <v>262.44</v>
      </c>
      <c r="G44" s="163"/>
      <c r="H44" s="6">
        <f t="shared" ref="H44:H49" si="4">TRUNC(F44*G44,2)</f>
        <v>0</v>
      </c>
      <c r="J44">
        <v>63.06</v>
      </c>
      <c r="K44" s="30">
        <v>1.2222</v>
      </c>
    </row>
    <row r="45" spans="2:11" ht="45" x14ac:dyDescent="0.25">
      <c r="B45" s="31">
        <v>92794</v>
      </c>
      <c r="C45" s="34" t="s">
        <v>71</v>
      </c>
      <c r="D45" s="33" t="s">
        <v>105</v>
      </c>
      <c r="E45" s="34" t="s">
        <v>45</v>
      </c>
      <c r="F45" s="35">
        <v>188.62</v>
      </c>
      <c r="G45" s="163"/>
      <c r="H45" s="6">
        <f t="shared" si="4"/>
        <v>0</v>
      </c>
      <c r="J45">
        <v>11.74</v>
      </c>
      <c r="K45" s="30">
        <v>1.2222</v>
      </c>
    </row>
    <row r="46" spans="2:11" ht="45" x14ac:dyDescent="0.25">
      <c r="B46" s="31">
        <v>92793</v>
      </c>
      <c r="C46" s="34" t="s">
        <v>72</v>
      </c>
      <c r="D46" s="33" t="s">
        <v>44</v>
      </c>
      <c r="E46" s="34" t="s">
        <v>45</v>
      </c>
      <c r="F46" s="35">
        <v>541.37</v>
      </c>
      <c r="G46" s="163"/>
      <c r="H46" s="6">
        <f t="shared" si="4"/>
        <v>0</v>
      </c>
      <c r="J46">
        <v>12.68</v>
      </c>
      <c r="K46" s="30">
        <v>1.2222</v>
      </c>
    </row>
    <row r="47" spans="2:11" ht="45" x14ac:dyDescent="0.25">
      <c r="B47" s="31">
        <v>92791</v>
      </c>
      <c r="C47" s="34" t="s">
        <v>73</v>
      </c>
      <c r="D47" s="33" t="s">
        <v>46</v>
      </c>
      <c r="E47" s="34" t="s">
        <v>45</v>
      </c>
      <c r="F47" s="35">
        <v>295.98</v>
      </c>
      <c r="G47" s="163"/>
      <c r="H47" s="6">
        <f t="shared" si="4"/>
        <v>0</v>
      </c>
      <c r="J47">
        <v>12.32</v>
      </c>
      <c r="K47" s="30">
        <v>1.2222</v>
      </c>
    </row>
    <row r="48" spans="2:11" ht="45" x14ac:dyDescent="0.25">
      <c r="B48" s="31">
        <v>94965</v>
      </c>
      <c r="C48" s="34" t="s">
        <v>74</v>
      </c>
      <c r="D48" s="33" t="s">
        <v>9</v>
      </c>
      <c r="E48" s="34" t="s">
        <v>5</v>
      </c>
      <c r="F48" s="35">
        <v>12.2</v>
      </c>
      <c r="G48" s="163"/>
      <c r="H48" s="6">
        <f t="shared" si="4"/>
        <v>0</v>
      </c>
      <c r="J48">
        <v>445.88</v>
      </c>
      <c r="K48" s="30">
        <v>1.2222</v>
      </c>
    </row>
    <row r="49" spans="2:11" ht="45" x14ac:dyDescent="0.25">
      <c r="B49" s="31">
        <v>103670</v>
      </c>
      <c r="C49" s="34" t="s">
        <v>114</v>
      </c>
      <c r="D49" s="33" t="s">
        <v>63</v>
      </c>
      <c r="E49" s="34" t="s">
        <v>5</v>
      </c>
      <c r="F49" s="35">
        <v>12.2</v>
      </c>
      <c r="G49" s="163"/>
      <c r="H49" s="6">
        <f t="shared" si="4"/>
        <v>0</v>
      </c>
      <c r="J49">
        <v>242.99</v>
      </c>
      <c r="K49" s="30">
        <v>1.2222</v>
      </c>
    </row>
    <row r="50" spans="2:11" ht="15.75" x14ac:dyDescent="0.25">
      <c r="B50" s="17"/>
      <c r="C50" s="15"/>
      <c r="D50" s="21"/>
      <c r="E50" s="19"/>
      <c r="F50" s="19"/>
      <c r="G50" s="19"/>
      <c r="H50" s="20"/>
    </row>
    <row r="51" spans="2:11" ht="15.75" customHeight="1" x14ac:dyDescent="0.25">
      <c r="B51" s="17"/>
      <c r="C51" s="15" t="s">
        <v>75</v>
      </c>
      <c r="D51" s="190" t="s">
        <v>77</v>
      </c>
      <c r="E51" s="191"/>
      <c r="F51" s="191"/>
      <c r="G51" s="191"/>
      <c r="H51" s="20"/>
    </row>
    <row r="52" spans="2:11" ht="60" x14ac:dyDescent="0.25">
      <c r="B52" s="27" t="s">
        <v>113</v>
      </c>
      <c r="C52" s="15" t="s">
        <v>76</v>
      </c>
      <c r="D52" s="5" t="s">
        <v>8</v>
      </c>
      <c r="E52" s="4" t="s">
        <v>7</v>
      </c>
      <c r="F52" s="6">
        <v>791.58</v>
      </c>
      <c r="G52" s="163"/>
      <c r="H52" s="6">
        <f t="shared" ref="H52:H55" si="5">TRUNC(F52*G52,2)</f>
        <v>0</v>
      </c>
      <c r="J52" s="29">
        <f>'[1]COMPOS.MAIO'!$G$53</f>
        <v>10.428500000000001</v>
      </c>
      <c r="K52" s="30">
        <v>1.2222</v>
      </c>
    </row>
    <row r="53" spans="2:11" ht="30" x14ac:dyDescent="0.25">
      <c r="B53" s="27" t="s">
        <v>117</v>
      </c>
      <c r="C53" s="15" t="s">
        <v>78</v>
      </c>
      <c r="D53" s="5" t="s">
        <v>107</v>
      </c>
      <c r="E53" s="4" t="s">
        <v>7</v>
      </c>
      <c r="F53" s="6">
        <v>791.58</v>
      </c>
      <c r="G53" s="163"/>
      <c r="H53" s="6">
        <f t="shared" si="5"/>
        <v>0</v>
      </c>
      <c r="J53" s="29">
        <f>'[1]COMPOS.MAIO'!$G$65</f>
        <v>18.591737999999999</v>
      </c>
      <c r="K53" s="30">
        <v>1.2222</v>
      </c>
    </row>
    <row r="54" spans="2:11" ht="45" x14ac:dyDescent="0.25">
      <c r="B54" s="17">
        <v>94965</v>
      </c>
      <c r="C54" s="15" t="s">
        <v>79</v>
      </c>
      <c r="D54" s="5" t="s">
        <v>9</v>
      </c>
      <c r="E54" s="4" t="s">
        <v>5</v>
      </c>
      <c r="F54" s="6">
        <v>11.4</v>
      </c>
      <c r="G54" s="163"/>
      <c r="H54" s="6">
        <f t="shared" si="5"/>
        <v>0</v>
      </c>
      <c r="J54">
        <v>445.88</v>
      </c>
      <c r="K54" s="30">
        <v>1.2222</v>
      </c>
    </row>
    <row r="55" spans="2:11" ht="45" x14ac:dyDescent="0.25">
      <c r="B55" s="17">
        <v>103670</v>
      </c>
      <c r="C55" s="15" t="s">
        <v>80</v>
      </c>
      <c r="D55" s="5" t="s">
        <v>63</v>
      </c>
      <c r="E55" s="4" t="s">
        <v>5</v>
      </c>
      <c r="F55" s="6">
        <v>11.4</v>
      </c>
      <c r="G55" s="163"/>
      <c r="H55" s="6">
        <f t="shared" si="5"/>
        <v>0</v>
      </c>
      <c r="J55">
        <v>242.99</v>
      </c>
      <c r="K55" s="30">
        <v>1.2222</v>
      </c>
    </row>
    <row r="56" spans="2:11" ht="15.75" x14ac:dyDescent="0.25">
      <c r="B56" s="184" t="s">
        <v>84</v>
      </c>
      <c r="C56" s="185"/>
      <c r="D56" s="185"/>
      <c r="E56" s="185"/>
      <c r="F56" s="185"/>
      <c r="G56" s="186"/>
      <c r="H56" s="22">
        <f>SUM(H44:H55)</f>
        <v>0</v>
      </c>
    </row>
    <row r="57" spans="2:11" ht="15.75" x14ac:dyDescent="0.25">
      <c r="B57" s="17"/>
      <c r="C57" s="15"/>
      <c r="D57" s="21"/>
      <c r="E57" s="19"/>
      <c r="F57" s="19"/>
      <c r="G57" s="19"/>
      <c r="H57" s="20"/>
    </row>
    <row r="58" spans="2:11" ht="15.75" x14ac:dyDescent="0.25">
      <c r="B58" s="187" t="s">
        <v>81</v>
      </c>
      <c r="C58" s="188"/>
      <c r="D58" s="188"/>
      <c r="E58" s="188"/>
      <c r="F58" s="188"/>
      <c r="G58" s="188"/>
      <c r="H58" s="189"/>
    </row>
    <row r="59" spans="2:11" ht="75" x14ac:dyDescent="0.25">
      <c r="B59" s="17">
        <v>89453</v>
      </c>
      <c r="C59" s="4" t="s">
        <v>82</v>
      </c>
      <c r="D59" s="5" t="s">
        <v>83</v>
      </c>
      <c r="E59" s="4" t="s">
        <v>6</v>
      </c>
      <c r="F59" s="6">
        <v>590.53</v>
      </c>
      <c r="G59" s="163"/>
      <c r="H59" s="6">
        <f t="shared" ref="H59" si="6">TRUNC(F59*G59,2)</f>
        <v>0</v>
      </c>
      <c r="J59">
        <v>74.97</v>
      </c>
      <c r="K59" s="30">
        <v>1.2222</v>
      </c>
    </row>
    <row r="60" spans="2:11" ht="15.75" x14ac:dyDescent="0.25">
      <c r="B60" s="17"/>
      <c r="C60" s="4"/>
      <c r="D60" s="5"/>
      <c r="E60" s="4"/>
      <c r="F60" s="6"/>
      <c r="G60" s="6"/>
      <c r="H60" s="6"/>
    </row>
    <row r="61" spans="2:11" ht="15.75" x14ac:dyDescent="0.25">
      <c r="B61" s="184" t="s">
        <v>85</v>
      </c>
      <c r="C61" s="185"/>
      <c r="D61" s="185"/>
      <c r="E61" s="185"/>
      <c r="F61" s="185"/>
      <c r="G61" s="186"/>
      <c r="H61" s="22">
        <f>SUM(H59:H60)</f>
        <v>0</v>
      </c>
    </row>
    <row r="62" spans="2:11" ht="15.75" x14ac:dyDescent="0.25">
      <c r="B62" s="17"/>
      <c r="C62" s="15"/>
      <c r="D62" s="18"/>
      <c r="E62" s="19"/>
      <c r="F62" s="19"/>
      <c r="G62" s="19"/>
      <c r="H62" s="20"/>
    </row>
    <row r="63" spans="2:11" ht="15.75" x14ac:dyDescent="0.25">
      <c r="B63" s="187" t="s">
        <v>86</v>
      </c>
      <c r="C63" s="188"/>
      <c r="D63" s="188"/>
      <c r="E63" s="188"/>
      <c r="F63" s="188"/>
      <c r="G63" s="188"/>
      <c r="H63" s="189"/>
    </row>
    <row r="64" spans="2:11" ht="15.75" x14ac:dyDescent="0.25">
      <c r="B64" s="17"/>
      <c r="C64" s="4"/>
      <c r="D64" s="5"/>
      <c r="E64" s="4"/>
      <c r="F64" s="6"/>
      <c r="G64" s="6"/>
      <c r="H64" s="6"/>
    </row>
    <row r="65" spans="2:11" ht="15.75" x14ac:dyDescent="0.25">
      <c r="B65" s="17"/>
      <c r="C65" s="4"/>
      <c r="D65" s="21"/>
      <c r="E65" s="23"/>
      <c r="F65" s="24"/>
      <c r="G65" s="24"/>
      <c r="H65" s="25"/>
    </row>
    <row r="66" spans="2:11" ht="60" x14ac:dyDescent="0.25">
      <c r="B66" s="17">
        <v>87879</v>
      </c>
      <c r="C66" s="4" t="s">
        <v>89</v>
      </c>
      <c r="D66" s="21" t="s">
        <v>88</v>
      </c>
      <c r="E66" s="4" t="s">
        <v>6</v>
      </c>
      <c r="F66" s="6">
        <v>1795.3</v>
      </c>
      <c r="G66" s="163"/>
      <c r="H66" s="6">
        <f t="shared" ref="H66:H67" si="7">TRUNC(F66*G66,2)</f>
        <v>0</v>
      </c>
      <c r="J66">
        <v>3.73</v>
      </c>
      <c r="K66" s="30">
        <v>1.2222</v>
      </c>
    </row>
    <row r="67" spans="2:11" ht="45" x14ac:dyDescent="0.25">
      <c r="B67" s="17">
        <v>98561</v>
      </c>
      <c r="C67" s="4" t="s">
        <v>90</v>
      </c>
      <c r="D67" s="21" t="s">
        <v>87</v>
      </c>
      <c r="E67" s="4" t="s">
        <v>6</v>
      </c>
      <c r="F67" s="6">
        <v>897.65</v>
      </c>
      <c r="G67" s="163"/>
      <c r="H67" s="6">
        <f t="shared" si="7"/>
        <v>0</v>
      </c>
      <c r="J67">
        <v>37.17</v>
      </c>
      <c r="K67" s="30">
        <v>1.2222</v>
      </c>
    </row>
    <row r="68" spans="2:11" ht="15.75" x14ac:dyDescent="0.25">
      <c r="B68" s="17"/>
      <c r="C68" s="4"/>
      <c r="D68" s="21"/>
      <c r="E68" s="23"/>
      <c r="F68" s="24"/>
      <c r="G68" s="24"/>
      <c r="H68" s="25"/>
    </row>
    <row r="69" spans="2:11" ht="15.75" x14ac:dyDescent="0.25">
      <c r="B69" s="184" t="s">
        <v>91</v>
      </c>
      <c r="C69" s="185"/>
      <c r="D69" s="185"/>
      <c r="E69" s="185"/>
      <c r="F69" s="185"/>
      <c r="G69" s="186"/>
      <c r="H69" s="22">
        <f>SUM(H66:H68)</f>
        <v>0</v>
      </c>
    </row>
    <row r="70" spans="2:11" ht="15.75" x14ac:dyDescent="0.25">
      <c r="B70" s="17"/>
      <c r="C70" s="15"/>
      <c r="D70" s="18"/>
      <c r="E70" s="19"/>
      <c r="F70" s="19"/>
      <c r="G70" s="19"/>
      <c r="H70" s="20"/>
      <c r="I70" s="26"/>
    </row>
    <row r="71" spans="2:11" ht="15.75" x14ac:dyDescent="0.25">
      <c r="B71" s="187" t="s">
        <v>92</v>
      </c>
      <c r="C71" s="188"/>
      <c r="D71" s="188"/>
      <c r="E71" s="188"/>
      <c r="F71" s="188"/>
      <c r="G71" s="188"/>
      <c r="H71" s="189"/>
      <c r="I71" s="26"/>
    </row>
    <row r="72" spans="2:11" ht="15.75" x14ac:dyDescent="0.25">
      <c r="B72" s="17"/>
      <c r="C72" s="4"/>
      <c r="D72" s="5"/>
      <c r="E72" s="4"/>
      <c r="F72" s="6"/>
      <c r="G72" s="6"/>
      <c r="H72" s="6"/>
      <c r="I72" s="26"/>
    </row>
    <row r="73" spans="2:11" ht="45" x14ac:dyDescent="0.25">
      <c r="B73" s="17">
        <v>102706</v>
      </c>
      <c r="C73" s="4" t="s">
        <v>93</v>
      </c>
      <c r="D73" s="21" t="s">
        <v>94</v>
      </c>
      <c r="E73" s="4" t="s">
        <v>29</v>
      </c>
      <c r="F73" s="6">
        <v>16.760000000000002</v>
      </c>
      <c r="G73" s="163"/>
      <c r="H73" s="6">
        <f t="shared" ref="H73:H75" si="8">TRUNC(F73*G73,2)</f>
        <v>0</v>
      </c>
      <c r="J73">
        <v>12.39</v>
      </c>
      <c r="K73" s="30">
        <v>1.2222</v>
      </c>
    </row>
    <row r="74" spans="2:11" ht="60" x14ac:dyDescent="0.25">
      <c r="B74" s="17">
        <v>102712</v>
      </c>
      <c r="C74" s="4" t="s">
        <v>97</v>
      </c>
      <c r="D74" s="21" t="s">
        <v>95</v>
      </c>
      <c r="E74" s="4" t="s">
        <v>6</v>
      </c>
      <c r="F74" s="6">
        <v>5.87</v>
      </c>
      <c r="G74" s="163"/>
      <c r="H74" s="6">
        <f t="shared" si="8"/>
        <v>0</v>
      </c>
      <c r="J74">
        <v>11.37</v>
      </c>
      <c r="K74" s="30">
        <v>1.2222</v>
      </c>
    </row>
    <row r="75" spans="2:11" ht="30" x14ac:dyDescent="0.25">
      <c r="B75" s="17">
        <v>102719</v>
      </c>
      <c r="C75" s="4" t="s">
        <v>98</v>
      </c>
      <c r="D75" s="21" t="s">
        <v>96</v>
      </c>
      <c r="E75" s="4" t="s">
        <v>5</v>
      </c>
      <c r="F75" s="6">
        <v>1.22</v>
      </c>
      <c r="G75" s="163"/>
      <c r="H75" s="6">
        <f t="shared" si="8"/>
        <v>0</v>
      </c>
      <c r="J75">
        <v>102.46</v>
      </c>
      <c r="K75" s="30">
        <v>1.2222</v>
      </c>
    </row>
    <row r="76" spans="2:11" ht="15.75" x14ac:dyDescent="0.25">
      <c r="B76" s="17"/>
      <c r="C76" s="4"/>
      <c r="D76" s="21"/>
      <c r="E76" s="4"/>
      <c r="F76" s="6"/>
      <c r="G76" s="6"/>
      <c r="H76" s="6"/>
    </row>
    <row r="77" spans="2:11" ht="15.75" x14ac:dyDescent="0.25">
      <c r="B77" s="184" t="s">
        <v>102</v>
      </c>
      <c r="C77" s="185"/>
      <c r="D77" s="185"/>
      <c r="E77" s="185"/>
      <c r="F77" s="185"/>
      <c r="G77" s="186"/>
      <c r="H77" s="22">
        <f>SUM(H73:H76)</f>
        <v>0</v>
      </c>
    </row>
    <row r="78" spans="2:11" ht="15.75" x14ac:dyDescent="0.25">
      <c r="B78" s="17"/>
      <c r="C78" s="4"/>
      <c r="D78" s="21"/>
      <c r="E78" s="4"/>
      <c r="F78" s="6"/>
      <c r="G78" s="6"/>
      <c r="H78" s="6"/>
    </row>
    <row r="79" spans="2:11" ht="15.75" x14ac:dyDescent="0.25">
      <c r="B79" s="17"/>
      <c r="C79" s="4"/>
      <c r="D79" s="21"/>
      <c r="E79" s="4"/>
      <c r="F79" s="6"/>
      <c r="G79" s="6"/>
      <c r="H79" s="6"/>
    </row>
    <row r="80" spans="2:11" ht="15.75" x14ac:dyDescent="0.25">
      <c r="B80" s="17"/>
      <c r="C80" s="4"/>
      <c r="D80" s="21"/>
      <c r="E80" s="4"/>
      <c r="F80" s="6"/>
      <c r="G80" s="6"/>
      <c r="H80" s="6"/>
    </row>
    <row r="81" spans="2:8" ht="15.75" x14ac:dyDescent="0.25">
      <c r="B81" s="17"/>
      <c r="C81" s="4"/>
      <c r="D81" s="5"/>
      <c r="E81" s="4"/>
      <c r="F81" s="6"/>
      <c r="G81" s="6"/>
      <c r="H81" s="6"/>
    </row>
    <row r="82" spans="2:8" ht="18.75" x14ac:dyDescent="0.3">
      <c r="B82" s="3"/>
      <c r="C82" s="3"/>
      <c r="D82" s="7" t="s">
        <v>10</v>
      </c>
      <c r="E82" s="3"/>
      <c r="F82" s="3"/>
      <c r="G82" s="3"/>
      <c r="H82" s="8">
        <f>H14+H40+H56+H61+H69+H77</f>
        <v>0</v>
      </c>
    </row>
    <row r="83" spans="2:8" x14ac:dyDescent="0.25">
      <c r="B83" s="157"/>
      <c r="C83" s="157"/>
      <c r="D83" s="157"/>
      <c r="E83" s="157"/>
      <c r="F83" s="157"/>
      <c r="G83" s="157"/>
      <c r="H83" s="157"/>
    </row>
    <row r="84" spans="2:8" x14ac:dyDescent="0.25">
      <c r="B84" s="157"/>
      <c r="C84" s="157"/>
      <c r="D84" s="157"/>
      <c r="E84" s="157"/>
      <c r="F84" s="157"/>
      <c r="G84" s="157"/>
      <c r="H84" s="157"/>
    </row>
    <row r="85" spans="2:8" x14ac:dyDescent="0.25">
      <c r="B85" s="157"/>
      <c r="C85" s="157"/>
      <c r="D85" s="157"/>
      <c r="E85" s="157"/>
      <c r="F85" s="157"/>
      <c r="G85" s="157"/>
      <c r="H85" s="157"/>
    </row>
    <row r="86" spans="2:8" x14ac:dyDescent="0.25">
      <c r="B86" s="157"/>
      <c r="C86" s="157"/>
      <c r="D86" s="157"/>
      <c r="E86" s="157"/>
      <c r="F86" s="157"/>
      <c r="G86" s="157"/>
      <c r="H86" s="157"/>
    </row>
  </sheetData>
  <sheetProtection algorithmName="SHA-512" hashValue="4jcrOF2D2gqB+3pT2ntJ+7FZEtIeozB9S9SzbmVij0yFjuDAiCMis/Hzo9wnTzYjFxShLLhnAyYpAMxzxFxYpg==" saltValue="RRGSawbcjsE0VPndfIRxxA==" spinCount="100000" sheet="1" objects="1" scenarios="1"/>
  <mergeCells count="21">
    <mergeCell ref="C1:H1"/>
    <mergeCell ref="C2:H2"/>
    <mergeCell ref="C3:H3"/>
    <mergeCell ref="E4:F4"/>
    <mergeCell ref="B7:H7"/>
    <mergeCell ref="B16:H16"/>
    <mergeCell ref="D17:H17"/>
    <mergeCell ref="D23:G23"/>
    <mergeCell ref="D32:G32"/>
    <mergeCell ref="B14:G14"/>
    <mergeCell ref="B40:G40"/>
    <mergeCell ref="B42:H42"/>
    <mergeCell ref="B58:H58"/>
    <mergeCell ref="D43:G43"/>
    <mergeCell ref="D51:G51"/>
    <mergeCell ref="B56:G56"/>
    <mergeCell ref="B61:G61"/>
    <mergeCell ref="B63:H63"/>
    <mergeCell ref="B69:G69"/>
    <mergeCell ref="B71:H71"/>
    <mergeCell ref="B77:G7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73"/>
  <sheetViews>
    <sheetView workbookViewId="0">
      <selection activeCell="B175" sqref="B175"/>
    </sheetView>
  </sheetViews>
  <sheetFormatPr defaultRowHeight="15" x14ac:dyDescent="0.25"/>
  <cols>
    <col min="1" max="1" width="9.28515625" customWidth="1"/>
    <col min="2" max="2" width="80.85546875" customWidth="1"/>
  </cols>
  <sheetData>
    <row r="1" spans="1:4" ht="15" customHeight="1" x14ac:dyDescent="0.25">
      <c r="A1" s="137" t="s">
        <v>16</v>
      </c>
      <c r="B1" s="140" t="s">
        <v>99</v>
      </c>
      <c r="C1" s="135"/>
      <c r="D1" s="135"/>
    </row>
    <row r="2" spans="1:4" x14ac:dyDescent="0.25">
      <c r="A2" s="138" t="s">
        <v>17</v>
      </c>
      <c r="B2" s="141" t="s">
        <v>100</v>
      </c>
      <c r="C2" s="136"/>
      <c r="D2" s="136"/>
    </row>
    <row r="3" spans="1:4" ht="15.75" thickBot="1" x14ac:dyDescent="0.3">
      <c r="A3" s="139" t="s">
        <v>18</v>
      </c>
      <c r="B3" s="142" t="s">
        <v>101</v>
      </c>
      <c r="C3" s="136"/>
      <c r="D3" s="136"/>
    </row>
    <row r="5" spans="1:4" ht="18.75" x14ac:dyDescent="0.3">
      <c r="A5" s="71" t="s">
        <v>149</v>
      </c>
      <c r="B5" s="72" t="s">
        <v>150</v>
      </c>
    </row>
    <row r="6" spans="1:4" ht="21" customHeight="1" x14ac:dyDescent="0.3">
      <c r="A6" s="71" t="s">
        <v>151</v>
      </c>
      <c r="B6" s="97" t="s">
        <v>152</v>
      </c>
    </row>
    <row r="7" spans="1:4" x14ac:dyDescent="0.25">
      <c r="A7" s="207" t="s">
        <v>153</v>
      </c>
      <c r="B7" s="207"/>
    </row>
    <row r="8" spans="1:4" x14ac:dyDescent="0.25">
      <c r="A8" s="207" t="s">
        <v>154</v>
      </c>
      <c r="B8" s="207"/>
    </row>
    <row r="9" spans="1:4" x14ac:dyDescent="0.25">
      <c r="A9" s="73"/>
      <c r="B9" s="73"/>
    </row>
    <row r="10" spans="1:4" x14ac:dyDescent="0.25">
      <c r="A10" s="74">
        <v>1</v>
      </c>
      <c r="B10" s="75" t="s">
        <v>124</v>
      </c>
    </row>
    <row r="11" spans="1:4" x14ac:dyDescent="0.25">
      <c r="A11" s="74" t="s">
        <v>22</v>
      </c>
      <c r="B11" s="76" t="s">
        <v>20</v>
      </c>
    </row>
    <row r="12" spans="1:4" x14ac:dyDescent="0.25">
      <c r="A12" s="77" t="s">
        <v>119</v>
      </c>
      <c r="B12" s="78" t="s">
        <v>155</v>
      </c>
    </row>
    <row r="13" spans="1:4" x14ac:dyDescent="0.25">
      <c r="A13" s="77"/>
      <c r="B13" s="78" t="s">
        <v>156</v>
      </c>
    </row>
    <row r="14" spans="1:4" ht="15.75" thickBot="1" x14ac:dyDescent="0.3">
      <c r="A14" s="94"/>
      <c r="B14" s="100" t="s">
        <v>157</v>
      </c>
    </row>
    <row r="15" spans="1:4" ht="15.75" thickBot="1" x14ac:dyDescent="0.3">
      <c r="A15" s="199" t="s">
        <v>158</v>
      </c>
      <c r="B15" s="200"/>
    </row>
    <row r="16" spans="1:4" ht="15.75" thickBot="1" x14ac:dyDescent="0.3">
      <c r="A16" s="103" t="s">
        <v>23</v>
      </c>
      <c r="B16" s="104" t="s">
        <v>159</v>
      </c>
    </row>
    <row r="17" spans="1:2" ht="15.75" thickBot="1" x14ac:dyDescent="0.3">
      <c r="A17" s="101" t="s">
        <v>119</v>
      </c>
      <c r="B17" s="102" t="s">
        <v>155</v>
      </c>
    </row>
    <row r="18" spans="1:2" x14ac:dyDescent="0.25">
      <c r="A18" s="80"/>
      <c r="B18" s="80"/>
    </row>
    <row r="19" spans="1:2" x14ac:dyDescent="0.25">
      <c r="A19" s="74">
        <v>2</v>
      </c>
      <c r="B19" s="75" t="s">
        <v>127</v>
      </c>
    </row>
    <row r="20" spans="1:2" x14ac:dyDescent="0.25">
      <c r="A20" s="74" t="s">
        <v>38</v>
      </c>
      <c r="B20" s="76" t="s">
        <v>39</v>
      </c>
    </row>
    <row r="21" spans="1:2" x14ac:dyDescent="0.25">
      <c r="A21" s="77" t="s">
        <v>40</v>
      </c>
      <c r="B21" s="78" t="s">
        <v>41</v>
      </c>
    </row>
    <row r="22" spans="1:2" x14ac:dyDescent="0.25">
      <c r="A22" s="77"/>
      <c r="B22" s="78" t="s">
        <v>156</v>
      </c>
    </row>
    <row r="23" spans="1:2" x14ac:dyDescent="0.25">
      <c r="A23" s="77"/>
      <c r="B23" s="81" t="s">
        <v>160</v>
      </c>
    </row>
    <row r="24" spans="1:2" x14ac:dyDescent="0.25">
      <c r="A24" s="77"/>
      <c r="B24" s="81" t="s">
        <v>161</v>
      </c>
    </row>
    <row r="25" spans="1:2" ht="15.75" thickBot="1" x14ac:dyDescent="0.3">
      <c r="A25" s="94"/>
      <c r="B25" s="98" t="s">
        <v>162</v>
      </c>
    </row>
    <row r="26" spans="1:2" ht="15.75" thickBot="1" x14ac:dyDescent="0.3">
      <c r="A26" s="199" t="s">
        <v>163</v>
      </c>
      <c r="B26" s="200"/>
    </row>
    <row r="27" spans="1:2" x14ac:dyDescent="0.25">
      <c r="A27" s="99" t="s">
        <v>42</v>
      </c>
      <c r="B27" s="96" t="s">
        <v>164</v>
      </c>
    </row>
    <row r="28" spans="1:2" ht="15.75" thickBot="1" x14ac:dyDescent="0.3">
      <c r="A28" s="94"/>
      <c r="B28" s="98" t="s">
        <v>165</v>
      </c>
    </row>
    <row r="29" spans="1:2" ht="15.75" thickBot="1" x14ac:dyDescent="0.3">
      <c r="A29" s="199" t="s">
        <v>166</v>
      </c>
      <c r="B29" s="200"/>
    </row>
    <row r="30" spans="1:2" x14ac:dyDescent="0.25">
      <c r="A30" s="99" t="s">
        <v>43</v>
      </c>
      <c r="B30" s="96" t="s">
        <v>167</v>
      </c>
    </row>
    <row r="31" spans="1:2" ht="15.75" thickBot="1" x14ac:dyDescent="0.3">
      <c r="A31" s="94" t="s">
        <v>119</v>
      </c>
      <c r="B31" s="98" t="s">
        <v>165</v>
      </c>
    </row>
    <row r="32" spans="1:2" ht="15.75" thickBot="1" x14ac:dyDescent="0.3">
      <c r="A32" s="199" t="s">
        <v>168</v>
      </c>
      <c r="B32" s="200"/>
    </row>
    <row r="33" spans="1:2" x14ac:dyDescent="0.25">
      <c r="A33" s="99" t="s">
        <v>104</v>
      </c>
      <c r="B33" s="96" t="s">
        <v>169</v>
      </c>
    </row>
    <row r="34" spans="1:2" ht="15.75" thickBot="1" x14ac:dyDescent="0.3">
      <c r="A34" s="94" t="s">
        <v>119</v>
      </c>
      <c r="B34" s="98" t="s">
        <v>165</v>
      </c>
    </row>
    <row r="35" spans="1:2" ht="15.75" thickBot="1" x14ac:dyDescent="0.3">
      <c r="A35" s="199" t="s">
        <v>170</v>
      </c>
      <c r="B35" s="200"/>
    </row>
    <row r="36" spans="1:2" x14ac:dyDescent="0.25">
      <c r="A36" s="99" t="s">
        <v>47</v>
      </c>
      <c r="B36" s="106" t="s">
        <v>48</v>
      </c>
    </row>
    <row r="37" spans="1:2" x14ac:dyDescent="0.25">
      <c r="A37" s="77" t="s">
        <v>49</v>
      </c>
      <c r="B37" s="81" t="s">
        <v>171</v>
      </c>
    </row>
    <row r="38" spans="1:2" x14ac:dyDescent="0.25">
      <c r="A38" s="77"/>
      <c r="B38" s="81" t="s">
        <v>172</v>
      </c>
    </row>
    <row r="39" spans="1:2" x14ac:dyDescent="0.25">
      <c r="A39" s="77"/>
      <c r="B39" s="82" t="s">
        <v>173</v>
      </c>
    </row>
    <row r="40" spans="1:2" x14ac:dyDescent="0.25">
      <c r="A40" s="77"/>
      <c r="B40" s="82" t="s">
        <v>174</v>
      </c>
    </row>
    <row r="41" spans="1:2" x14ac:dyDescent="0.25">
      <c r="A41" s="77"/>
      <c r="B41" s="82" t="s">
        <v>175</v>
      </c>
    </row>
    <row r="42" spans="1:2" x14ac:dyDescent="0.25">
      <c r="A42" s="77"/>
      <c r="B42" s="82" t="s">
        <v>176</v>
      </c>
    </row>
    <row r="43" spans="1:2" x14ac:dyDescent="0.25">
      <c r="A43" s="77"/>
      <c r="B43" s="82" t="s">
        <v>177</v>
      </c>
    </row>
    <row r="44" spans="1:2" x14ac:dyDescent="0.25">
      <c r="A44" s="77"/>
      <c r="B44" s="82" t="s">
        <v>178</v>
      </c>
    </row>
    <row r="45" spans="1:2" x14ac:dyDescent="0.25">
      <c r="A45" s="77"/>
      <c r="B45" s="82" t="s">
        <v>179</v>
      </c>
    </row>
    <row r="46" spans="1:2" ht="24.75" x14ac:dyDescent="0.25">
      <c r="A46" s="83"/>
      <c r="B46" s="84" t="s">
        <v>180</v>
      </c>
    </row>
    <row r="47" spans="1:2" ht="24.75" x14ac:dyDescent="0.25">
      <c r="A47" s="83"/>
      <c r="B47" s="84" t="s">
        <v>181</v>
      </c>
    </row>
    <row r="48" spans="1:2" ht="25.5" thickBot="1" x14ac:dyDescent="0.3">
      <c r="A48" s="107"/>
      <c r="B48" s="92" t="s">
        <v>182</v>
      </c>
    </row>
    <row r="49" spans="1:2" ht="15.75" thickBot="1" x14ac:dyDescent="0.3">
      <c r="A49" s="208" t="s">
        <v>183</v>
      </c>
      <c r="B49" s="209"/>
    </row>
    <row r="50" spans="1:2" x14ac:dyDescent="0.25">
      <c r="A50" s="80"/>
      <c r="B50" s="80"/>
    </row>
    <row r="51" spans="1:2" x14ac:dyDescent="0.25">
      <c r="A51" s="77" t="s">
        <v>50</v>
      </c>
      <c r="B51" s="81" t="s">
        <v>184</v>
      </c>
    </row>
    <row r="52" spans="1:2" x14ac:dyDescent="0.25">
      <c r="A52" s="77"/>
      <c r="B52" s="82" t="s">
        <v>185</v>
      </c>
    </row>
    <row r="53" spans="1:2" x14ac:dyDescent="0.25">
      <c r="A53" s="77"/>
      <c r="B53" s="82" t="s">
        <v>186</v>
      </c>
    </row>
    <row r="54" spans="1:2" x14ac:dyDescent="0.25">
      <c r="A54" s="77"/>
      <c r="B54" s="82" t="s">
        <v>187</v>
      </c>
    </row>
    <row r="55" spans="1:2" ht="25.5" thickBot="1" x14ac:dyDescent="0.3">
      <c r="A55" s="94"/>
      <c r="B55" s="92" t="s">
        <v>188</v>
      </c>
    </row>
    <row r="56" spans="1:2" ht="15.75" thickBot="1" x14ac:dyDescent="0.3">
      <c r="A56" s="199" t="s">
        <v>189</v>
      </c>
      <c r="B56" s="200"/>
    </row>
    <row r="57" spans="1:2" x14ac:dyDescent="0.25">
      <c r="A57" s="80"/>
      <c r="B57" s="80"/>
    </row>
    <row r="58" spans="1:2" x14ac:dyDescent="0.25">
      <c r="A58" s="73" t="s">
        <v>53</v>
      </c>
      <c r="B58" s="81" t="s">
        <v>190</v>
      </c>
    </row>
    <row r="59" spans="1:2" ht="15.75" thickBot="1" x14ac:dyDescent="0.3">
      <c r="A59" s="94"/>
      <c r="B59" s="95" t="s">
        <v>191</v>
      </c>
    </row>
    <row r="60" spans="1:2" ht="15.75" thickBot="1" x14ac:dyDescent="0.3">
      <c r="A60" s="199" t="s">
        <v>192</v>
      </c>
      <c r="B60" s="200"/>
    </row>
    <row r="61" spans="1:2" x14ac:dyDescent="0.25">
      <c r="A61" s="80"/>
      <c r="B61" s="96"/>
    </row>
    <row r="62" spans="1:2" x14ac:dyDescent="0.25">
      <c r="A62" s="73" t="s">
        <v>52</v>
      </c>
      <c r="B62" s="81" t="s">
        <v>193</v>
      </c>
    </row>
    <row r="63" spans="1:2" x14ac:dyDescent="0.25">
      <c r="A63" s="77"/>
      <c r="B63" s="82" t="s">
        <v>194</v>
      </c>
    </row>
    <row r="64" spans="1:2" x14ac:dyDescent="0.25">
      <c r="A64" s="77"/>
      <c r="B64" s="82" t="s">
        <v>195</v>
      </c>
    </row>
    <row r="65" spans="1:2" x14ac:dyDescent="0.25">
      <c r="A65" s="77"/>
      <c r="B65" s="82" t="s">
        <v>196</v>
      </c>
    </row>
    <row r="66" spans="1:2" x14ac:dyDescent="0.25">
      <c r="A66" s="77"/>
      <c r="B66" s="82" t="s">
        <v>197</v>
      </c>
    </row>
    <row r="67" spans="1:2" x14ac:dyDescent="0.25">
      <c r="A67" s="77"/>
      <c r="B67" s="82" t="s">
        <v>198</v>
      </c>
    </row>
    <row r="68" spans="1:2" x14ac:dyDescent="0.25">
      <c r="A68" s="77"/>
      <c r="B68" s="82" t="s">
        <v>199</v>
      </c>
    </row>
    <row r="69" spans="1:2" x14ac:dyDescent="0.25">
      <c r="A69" s="77"/>
      <c r="B69" s="82" t="s">
        <v>200</v>
      </c>
    </row>
    <row r="70" spans="1:2" ht="24.75" x14ac:dyDescent="0.25">
      <c r="A70" s="83"/>
      <c r="B70" s="84" t="s">
        <v>201</v>
      </c>
    </row>
    <row r="71" spans="1:2" ht="24.75" x14ac:dyDescent="0.25">
      <c r="A71" s="83"/>
      <c r="B71" s="84" t="s">
        <v>202</v>
      </c>
    </row>
    <row r="72" spans="1:2" ht="24.75" x14ac:dyDescent="0.25">
      <c r="A72" s="83"/>
      <c r="B72" s="84" t="s">
        <v>203</v>
      </c>
    </row>
    <row r="73" spans="1:2" ht="15.75" thickBot="1" x14ac:dyDescent="0.3">
      <c r="A73" s="201" t="s">
        <v>204</v>
      </c>
      <c r="B73" s="202"/>
    </row>
    <row r="74" spans="1:2" ht="15.75" thickBot="1" x14ac:dyDescent="0.3">
      <c r="A74" s="199" t="s">
        <v>205</v>
      </c>
      <c r="B74" s="200"/>
    </row>
    <row r="75" spans="1:2" ht="30" x14ac:dyDescent="0.25">
      <c r="A75" s="108" t="s">
        <v>206</v>
      </c>
      <c r="B75" s="109" t="s">
        <v>207</v>
      </c>
    </row>
    <row r="76" spans="1:2" x14ac:dyDescent="0.25">
      <c r="A76" s="80"/>
      <c r="B76" s="93"/>
    </row>
    <row r="77" spans="1:2" x14ac:dyDescent="0.25">
      <c r="A77" s="83" t="s">
        <v>54</v>
      </c>
      <c r="B77" s="88" t="s">
        <v>208</v>
      </c>
    </row>
    <row r="78" spans="1:2" x14ac:dyDescent="0.25">
      <c r="A78" s="77"/>
      <c r="B78" s="82" t="s">
        <v>209</v>
      </c>
    </row>
    <row r="79" spans="1:2" x14ac:dyDescent="0.25">
      <c r="A79" s="77"/>
      <c r="B79" s="82" t="s">
        <v>210</v>
      </c>
    </row>
    <row r="80" spans="1:2" x14ac:dyDescent="0.25">
      <c r="A80" s="77"/>
      <c r="B80" s="82" t="s">
        <v>211</v>
      </c>
    </row>
    <row r="81" spans="1:2" ht="24.75" x14ac:dyDescent="0.25">
      <c r="A81" s="83"/>
      <c r="B81" s="84" t="s">
        <v>212</v>
      </c>
    </row>
    <row r="82" spans="1:2" ht="15.75" thickBot="1" x14ac:dyDescent="0.3">
      <c r="A82" s="203" t="s">
        <v>213</v>
      </c>
      <c r="B82" s="204"/>
    </row>
    <row r="83" spans="1:2" ht="15.75" thickBot="1" x14ac:dyDescent="0.3">
      <c r="A83" s="199" t="s">
        <v>214</v>
      </c>
      <c r="B83" s="200"/>
    </row>
    <row r="84" spans="1:2" x14ac:dyDescent="0.25">
      <c r="A84" s="80"/>
      <c r="B84" s="93"/>
    </row>
    <row r="85" spans="1:2" x14ac:dyDescent="0.25">
      <c r="A85" s="83" t="s">
        <v>57</v>
      </c>
      <c r="B85" s="78" t="s">
        <v>215</v>
      </c>
    </row>
    <row r="86" spans="1:2" x14ac:dyDescent="0.25">
      <c r="A86" s="77"/>
      <c r="B86" s="82" t="s">
        <v>216</v>
      </c>
    </row>
    <row r="87" spans="1:2" x14ac:dyDescent="0.25">
      <c r="A87" s="205" t="s">
        <v>217</v>
      </c>
      <c r="B87" s="206"/>
    </row>
    <row r="88" spans="1:2" x14ac:dyDescent="0.25">
      <c r="A88" s="73"/>
      <c r="B88" s="85"/>
    </row>
    <row r="89" spans="1:2" x14ac:dyDescent="0.25">
      <c r="A89" s="83" t="s">
        <v>58</v>
      </c>
      <c r="B89" s="86" t="s">
        <v>59</v>
      </c>
    </row>
    <row r="90" spans="1:2" ht="30" x14ac:dyDescent="0.25">
      <c r="A90" s="83" t="s">
        <v>60</v>
      </c>
      <c r="B90" s="87" t="s">
        <v>118</v>
      </c>
    </row>
    <row r="91" spans="1:2" x14ac:dyDescent="0.25">
      <c r="A91" s="83"/>
      <c r="B91" s="88" t="s">
        <v>172</v>
      </c>
    </row>
    <row r="92" spans="1:2" x14ac:dyDescent="0.25">
      <c r="A92" s="77"/>
      <c r="B92" s="88" t="s">
        <v>218</v>
      </c>
    </row>
    <row r="93" spans="1:2" ht="15.75" thickBot="1" x14ac:dyDescent="0.3">
      <c r="A93" s="107"/>
      <c r="B93" s="100" t="s">
        <v>219</v>
      </c>
    </row>
    <row r="94" spans="1:2" ht="15.75" thickBot="1" x14ac:dyDescent="0.3">
      <c r="A94" s="105"/>
      <c r="B94" s="102" t="s">
        <v>220</v>
      </c>
    </row>
    <row r="95" spans="1:2" ht="6.75" customHeight="1" x14ac:dyDescent="0.25">
      <c r="A95" s="80"/>
      <c r="B95" s="93"/>
    </row>
    <row r="96" spans="1:2" ht="15.75" thickBot="1" x14ac:dyDescent="0.3">
      <c r="A96" s="107" t="s">
        <v>61</v>
      </c>
      <c r="B96" s="98" t="s">
        <v>221</v>
      </c>
    </row>
    <row r="97" spans="1:2" ht="15.75" thickBot="1" x14ac:dyDescent="0.3">
      <c r="A97" s="199" t="s">
        <v>172</v>
      </c>
      <c r="B97" s="200"/>
    </row>
    <row r="98" spans="1:2" ht="30" x14ac:dyDescent="0.25">
      <c r="A98" s="110"/>
      <c r="B98" s="111" t="s">
        <v>222</v>
      </c>
    </row>
    <row r="99" spans="1:2" x14ac:dyDescent="0.25">
      <c r="A99" s="73"/>
      <c r="B99" s="85"/>
    </row>
    <row r="100" spans="1:2" ht="30.75" thickBot="1" x14ac:dyDescent="0.3">
      <c r="A100" s="107" t="s">
        <v>62</v>
      </c>
      <c r="B100" s="112" t="s">
        <v>107</v>
      </c>
    </row>
    <row r="101" spans="1:2" ht="15.75" thickBot="1" x14ac:dyDescent="0.3">
      <c r="A101" s="197" t="s">
        <v>223</v>
      </c>
      <c r="B101" s="198"/>
    </row>
    <row r="102" spans="1:2" ht="6.75" customHeight="1" x14ac:dyDescent="0.25">
      <c r="A102" s="80"/>
      <c r="B102" s="93"/>
    </row>
    <row r="103" spans="1:2" x14ac:dyDescent="0.25">
      <c r="A103" s="83" t="s">
        <v>66</v>
      </c>
      <c r="B103" s="78" t="s">
        <v>224</v>
      </c>
    </row>
    <row r="104" spans="1:2" x14ac:dyDescent="0.25">
      <c r="A104" s="83"/>
      <c r="B104" s="88" t="s">
        <v>225</v>
      </c>
    </row>
    <row r="105" spans="1:2" ht="15.75" thickBot="1" x14ac:dyDescent="0.3">
      <c r="A105" s="107"/>
      <c r="B105" s="113" t="s">
        <v>226</v>
      </c>
    </row>
    <row r="106" spans="1:2" ht="15.75" thickBot="1" x14ac:dyDescent="0.3">
      <c r="A106" s="199" t="s">
        <v>227</v>
      </c>
      <c r="B106" s="200"/>
    </row>
    <row r="107" spans="1:2" x14ac:dyDescent="0.25">
      <c r="A107" s="80"/>
      <c r="B107" s="93"/>
    </row>
    <row r="108" spans="1:2" x14ac:dyDescent="0.25">
      <c r="A108" s="74">
        <v>3</v>
      </c>
      <c r="B108" s="75" t="s">
        <v>135</v>
      </c>
    </row>
    <row r="109" spans="1:2" x14ac:dyDescent="0.25">
      <c r="A109" s="74" t="s">
        <v>67</v>
      </c>
      <c r="B109" s="75" t="s">
        <v>68</v>
      </c>
    </row>
    <row r="110" spans="1:2" x14ac:dyDescent="0.25">
      <c r="A110" s="83" t="s">
        <v>69</v>
      </c>
      <c r="B110" s="90" t="s">
        <v>228</v>
      </c>
    </row>
    <row r="111" spans="1:2" x14ac:dyDescent="0.25">
      <c r="A111" s="83"/>
      <c r="B111" s="88" t="s">
        <v>229</v>
      </c>
    </row>
    <row r="112" spans="1:2" x14ac:dyDescent="0.25">
      <c r="A112" s="83"/>
      <c r="B112" s="88" t="s">
        <v>230</v>
      </c>
    </row>
    <row r="113" spans="1:2" x14ac:dyDescent="0.25">
      <c r="A113" s="83"/>
      <c r="B113" s="88" t="s">
        <v>231</v>
      </c>
    </row>
    <row r="114" spans="1:2" x14ac:dyDescent="0.25">
      <c r="A114" s="83"/>
      <c r="B114" s="88" t="s">
        <v>232</v>
      </c>
    </row>
    <row r="115" spans="1:2" ht="15.75" thickBot="1" x14ac:dyDescent="0.3">
      <c r="A115" s="107"/>
      <c r="B115" s="113" t="s">
        <v>233</v>
      </c>
    </row>
    <row r="116" spans="1:2" ht="15.75" thickBot="1" x14ac:dyDescent="0.3">
      <c r="A116" s="199" t="s">
        <v>234</v>
      </c>
      <c r="B116" s="200"/>
    </row>
    <row r="117" spans="1:2" x14ac:dyDescent="0.25">
      <c r="A117" s="110" t="s">
        <v>71</v>
      </c>
      <c r="B117" s="114" t="s">
        <v>167</v>
      </c>
    </row>
    <row r="118" spans="1:2" x14ac:dyDescent="0.25">
      <c r="A118" s="83"/>
      <c r="B118" s="89" t="s">
        <v>235</v>
      </c>
    </row>
    <row r="119" spans="1:2" x14ac:dyDescent="0.25">
      <c r="A119" s="83" t="s">
        <v>72</v>
      </c>
      <c r="B119" s="90" t="s">
        <v>164</v>
      </c>
    </row>
    <row r="120" spans="1:2" x14ac:dyDescent="0.25">
      <c r="A120" s="83"/>
      <c r="B120" s="89" t="s">
        <v>236</v>
      </c>
    </row>
    <row r="121" spans="1:2" x14ac:dyDescent="0.25">
      <c r="A121" s="83" t="s">
        <v>73</v>
      </c>
      <c r="B121" s="90" t="s">
        <v>169</v>
      </c>
    </row>
    <row r="122" spans="1:2" x14ac:dyDescent="0.25">
      <c r="A122" s="83"/>
      <c r="B122" s="89" t="s">
        <v>237</v>
      </c>
    </row>
    <row r="123" spans="1:2" x14ac:dyDescent="0.25">
      <c r="A123" s="83" t="s">
        <v>74</v>
      </c>
      <c r="B123" s="78" t="s">
        <v>224</v>
      </c>
    </row>
    <row r="124" spans="1:2" x14ac:dyDescent="0.25">
      <c r="A124" s="83"/>
      <c r="B124" s="78" t="s">
        <v>238</v>
      </c>
    </row>
    <row r="125" spans="1:2" x14ac:dyDescent="0.25">
      <c r="A125" s="83"/>
      <c r="B125" s="89" t="s">
        <v>239</v>
      </c>
    </row>
    <row r="126" spans="1:2" x14ac:dyDescent="0.25">
      <c r="A126" s="73"/>
      <c r="B126" s="81"/>
    </row>
    <row r="127" spans="1:2" x14ac:dyDescent="0.25">
      <c r="A127" s="74" t="s">
        <v>75</v>
      </c>
      <c r="B127" s="75" t="s">
        <v>240</v>
      </c>
    </row>
    <row r="128" spans="1:2" ht="15.75" thickBot="1" x14ac:dyDescent="0.3">
      <c r="A128" s="107" t="s">
        <v>76</v>
      </c>
      <c r="B128" s="100" t="s">
        <v>221</v>
      </c>
    </row>
    <row r="129" spans="1:2" ht="15.75" thickBot="1" x14ac:dyDescent="0.3">
      <c r="A129" s="199" t="s">
        <v>241</v>
      </c>
      <c r="B129" s="200"/>
    </row>
    <row r="130" spans="1:2" ht="30" x14ac:dyDescent="0.25">
      <c r="A130" s="110"/>
      <c r="B130" s="111" t="s">
        <v>242</v>
      </c>
    </row>
    <row r="131" spans="1:2" ht="7.5" customHeight="1" x14ac:dyDescent="0.25">
      <c r="A131" s="73"/>
      <c r="B131" s="85"/>
    </row>
    <row r="132" spans="1:2" ht="30" x14ac:dyDescent="0.25">
      <c r="A132" s="83" t="s">
        <v>78</v>
      </c>
      <c r="B132" s="87" t="s">
        <v>107</v>
      </c>
    </row>
    <row r="133" spans="1:2" x14ac:dyDescent="0.25">
      <c r="A133" s="83"/>
      <c r="B133" s="88" t="s">
        <v>243</v>
      </c>
    </row>
    <row r="134" spans="1:2" ht="45.75" thickBot="1" x14ac:dyDescent="0.3">
      <c r="A134" s="107"/>
      <c r="B134" s="115" t="s">
        <v>244</v>
      </c>
    </row>
    <row r="135" spans="1:2" ht="15.75" thickBot="1" x14ac:dyDescent="0.3">
      <c r="A135" s="199" t="s">
        <v>245</v>
      </c>
      <c r="B135" s="200"/>
    </row>
    <row r="136" spans="1:2" ht="9" customHeight="1" x14ac:dyDescent="0.25">
      <c r="A136" s="80"/>
      <c r="B136" s="93"/>
    </row>
    <row r="137" spans="1:2" x14ac:dyDescent="0.25">
      <c r="A137" s="83" t="s">
        <v>79</v>
      </c>
      <c r="B137" s="78" t="s">
        <v>224</v>
      </c>
    </row>
    <row r="138" spans="1:2" x14ac:dyDescent="0.25">
      <c r="A138" s="83"/>
      <c r="B138" s="88" t="s">
        <v>246</v>
      </c>
    </row>
    <row r="139" spans="1:2" ht="15.75" thickBot="1" x14ac:dyDescent="0.3">
      <c r="A139" s="107"/>
      <c r="B139" s="113" t="s">
        <v>226</v>
      </c>
    </row>
    <row r="140" spans="1:2" ht="15.75" thickBot="1" x14ac:dyDescent="0.3">
      <c r="A140" s="199" t="s">
        <v>247</v>
      </c>
      <c r="B140" s="200"/>
    </row>
    <row r="141" spans="1:2" ht="6.75" customHeight="1" x14ac:dyDescent="0.25">
      <c r="A141" s="80"/>
      <c r="B141" s="93"/>
    </row>
    <row r="142" spans="1:2" x14ac:dyDescent="0.25">
      <c r="A142" s="74">
        <v>4</v>
      </c>
      <c r="B142" s="75" t="s">
        <v>136</v>
      </c>
    </row>
    <row r="143" spans="1:2" ht="25.5" x14ac:dyDescent="0.25">
      <c r="A143" s="74" t="s">
        <v>82</v>
      </c>
      <c r="B143" s="75" t="s">
        <v>248</v>
      </c>
    </row>
    <row r="144" spans="1:2" ht="26.25" x14ac:dyDescent="0.25">
      <c r="A144" s="77" t="s">
        <v>119</v>
      </c>
      <c r="B144" s="91" t="s">
        <v>249</v>
      </c>
    </row>
    <row r="145" spans="1:2" ht="26.25" x14ac:dyDescent="0.25">
      <c r="A145" s="77"/>
      <c r="B145" s="91" t="s">
        <v>250</v>
      </c>
    </row>
    <row r="146" spans="1:2" ht="26.25" x14ac:dyDescent="0.25">
      <c r="A146" s="77"/>
      <c r="B146" s="91" t="s">
        <v>251</v>
      </c>
    </row>
    <row r="147" spans="1:2" ht="26.25" x14ac:dyDescent="0.25">
      <c r="A147" s="77"/>
      <c r="B147" s="91" t="s">
        <v>252</v>
      </c>
    </row>
    <row r="148" spans="1:2" ht="26.25" x14ac:dyDescent="0.25">
      <c r="A148" s="77"/>
      <c r="B148" s="91" t="s">
        <v>253</v>
      </c>
    </row>
    <row r="149" spans="1:2" ht="26.25" x14ac:dyDescent="0.25">
      <c r="A149" s="77"/>
      <c r="B149" s="91" t="s">
        <v>254</v>
      </c>
    </row>
    <row r="150" spans="1:2" ht="26.25" x14ac:dyDescent="0.25">
      <c r="A150" s="77"/>
      <c r="B150" s="91" t="s">
        <v>255</v>
      </c>
    </row>
    <row r="151" spans="1:2" ht="24.75" x14ac:dyDescent="0.25">
      <c r="A151" s="73"/>
      <c r="B151" s="84" t="s">
        <v>256</v>
      </c>
    </row>
    <row r="152" spans="1:2" ht="24.75" x14ac:dyDescent="0.25">
      <c r="A152" s="73"/>
      <c r="B152" s="84" t="s">
        <v>257</v>
      </c>
    </row>
    <row r="153" spans="1:2" ht="25.5" thickBot="1" x14ac:dyDescent="0.3">
      <c r="A153" s="79"/>
      <c r="B153" s="92" t="s">
        <v>258</v>
      </c>
    </row>
    <row r="154" spans="1:2" ht="15.75" thickBot="1" x14ac:dyDescent="0.3">
      <c r="A154" s="197" t="s">
        <v>259</v>
      </c>
      <c r="B154" s="198"/>
    </row>
    <row r="155" spans="1:2" ht="8.25" customHeight="1" x14ac:dyDescent="0.25">
      <c r="A155" s="80"/>
      <c r="B155" s="93"/>
    </row>
    <row r="156" spans="1:2" x14ac:dyDescent="0.25">
      <c r="A156" s="74">
        <v>5</v>
      </c>
      <c r="B156" s="75" t="s">
        <v>131</v>
      </c>
    </row>
    <row r="157" spans="1:2" x14ac:dyDescent="0.25">
      <c r="A157" s="74" t="s">
        <v>89</v>
      </c>
      <c r="B157" s="76" t="s">
        <v>260</v>
      </c>
    </row>
    <row r="158" spans="1:2" ht="15.75" thickBot="1" x14ac:dyDescent="0.3">
      <c r="A158" s="107"/>
      <c r="B158" s="113" t="s">
        <v>261</v>
      </c>
    </row>
    <row r="159" spans="1:2" ht="15.75" thickBot="1" x14ac:dyDescent="0.3">
      <c r="A159" s="199" t="s">
        <v>262</v>
      </c>
      <c r="B159" s="200"/>
    </row>
    <row r="160" spans="1:2" ht="26.25" thickBot="1" x14ac:dyDescent="0.3">
      <c r="A160" s="116" t="s">
        <v>90</v>
      </c>
      <c r="B160" s="117" t="s">
        <v>87</v>
      </c>
    </row>
    <row r="161" spans="1:2" ht="15.75" thickBot="1" x14ac:dyDescent="0.3">
      <c r="A161" s="197" t="s">
        <v>263</v>
      </c>
      <c r="B161" s="198"/>
    </row>
    <row r="162" spans="1:2" ht="8.25" customHeight="1" x14ac:dyDescent="0.25">
      <c r="A162" s="80"/>
      <c r="B162" s="93"/>
    </row>
    <row r="163" spans="1:2" x14ac:dyDescent="0.25">
      <c r="A163" s="74">
        <v>6</v>
      </c>
      <c r="B163" s="75" t="s">
        <v>137</v>
      </c>
    </row>
    <row r="164" spans="1:2" x14ac:dyDescent="0.25">
      <c r="A164" s="83" t="s">
        <v>93</v>
      </c>
      <c r="B164" s="78" t="s">
        <v>264</v>
      </c>
    </row>
    <row r="165" spans="1:2" ht="15.75" thickBot="1" x14ac:dyDescent="0.3">
      <c r="A165" s="107"/>
      <c r="B165" s="113" t="s">
        <v>265</v>
      </c>
    </row>
    <row r="166" spans="1:2" ht="15.75" thickBot="1" x14ac:dyDescent="0.3">
      <c r="A166" s="199" t="s">
        <v>266</v>
      </c>
      <c r="B166" s="200"/>
    </row>
    <row r="167" spans="1:2" x14ac:dyDescent="0.25">
      <c r="A167" s="110" t="s">
        <v>97</v>
      </c>
      <c r="B167" s="118" t="s">
        <v>267</v>
      </c>
    </row>
    <row r="168" spans="1:2" ht="15.75" thickBot="1" x14ac:dyDescent="0.3">
      <c r="A168" s="107"/>
      <c r="B168" s="113" t="s">
        <v>268</v>
      </c>
    </row>
    <row r="169" spans="1:2" ht="15.75" thickBot="1" x14ac:dyDescent="0.3">
      <c r="A169" s="199" t="s">
        <v>269</v>
      </c>
      <c r="B169" s="200"/>
    </row>
    <row r="170" spans="1:2" x14ac:dyDescent="0.25">
      <c r="A170" s="110" t="s">
        <v>98</v>
      </c>
      <c r="B170" s="118" t="s">
        <v>270</v>
      </c>
    </row>
    <row r="171" spans="1:2" x14ac:dyDescent="0.25">
      <c r="A171" s="83"/>
      <c r="B171" s="88" t="s">
        <v>271</v>
      </c>
    </row>
    <row r="172" spans="1:2" ht="30.75" thickBot="1" x14ac:dyDescent="0.3">
      <c r="A172" s="107"/>
      <c r="B172" s="115" t="s">
        <v>272</v>
      </c>
    </row>
    <row r="173" spans="1:2" ht="15.75" thickBot="1" x14ac:dyDescent="0.3">
      <c r="A173" s="197" t="s">
        <v>273</v>
      </c>
      <c r="B173" s="198"/>
    </row>
  </sheetData>
  <mergeCells count="28">
    <mergeCell ref="A101:B101"/>
    <mergeCell ref="A106:B106"/>
    <mergeCell ref="A116:B116"/>
    <mergeCell ref="A129:B129"/>
    <mergeCell ref="A7:B7"/>
    <mergeCell ref="A8:B8"/>
    <mergeCell ref="A49:B49"/>
    <mergeCell ref="A56:B56"/>
    <mergeCell ref="A60:B60"/>
    <mergeCell ref="A15:B15"/>
    <mergeCell ref="A26:B26"/>
    <mergeCell ref="A29:B29"/>
    <mergeCell ref="A32:B32"/>
    <mergeCell ref="A35:B35"/>
    <mergeCell ref="A97:B97"/>
    <mergeCell ref="A73:B73"/>
    <mergeCell ref="A74:B74"/>
    <mergeCell ref="A82:B82"/>
    <mergeCell ref="A83:B83"/>
    <mergeCell ref="A87:B87"/>
    <mergeCell ref="A173:B173"/>
    <mergeCell ref="A135:B135"/>
    <mergeCell ref="A159:B159"/>
    <mergeCell ref="A161:B161"/>
    <mergeCell ref="A166:B166"/>
    <mergeCell ref="A169:B169"/>
    <mergeCell ref="A154:B154"/>
    <mergeCell ref="A140:B14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02"/>
  <sheetViews>
    <sheetView view="pageBreakPreview" zoomScaleNormal="100" zoomScaleSheetLayoutView="100" workbookViewId="0">
      <selection activeCell="C3" sqref="C3:H3"/>
    </sheetView>
  </sheetViews>
  <sheetFormatPr defaultRowHeight="15" x14ac:dyDescent="0.25"/>
  <cols>
    <col min="1" max="1" width="20" customWidth="1"/>
    <col min="2" max="2" width="8.7109375" customWidth="1"/>
    <col min="3" max="3" width="13.42578125" customWidth="1"/>
    <col min="4" max="4" width="45.5703125" customWidth="1"/>
    <col min="5" max="5" width="7.7109375" customWidth="1"/>
    <col min="6" max="6" width="13" customWidth="1"/>
    <col min="7" max="7" width="10.28515625" customWidth="1"/>
    <col min="8" max="8" width="12" customWidth="1"/>
  </cols>
  <sheetData>
    <row r="1" spans="2:8" x14ac:dyDescent="0.25">
      <c r="B1" s="158" t="s">
        <v>16</v>
      </c>
      <c r="C1" s="193" t="s">
        <v>99</v>
      </c>
      <c r="D1" s="193"/>
      <c r="E1" s="193"/>
      <c r="F1" s="193"/>
      <c r="G1" s="193"/>
      <c r="H1" s="193"/>
    </row>
    <row r="2" spans="2:8" x14ac:dyDescent="0.25">
      <c r="B2" s="158" t="s">
        <v>17</v>
      </c>
      <c r="C2" s="193" t="s">
        <v>353</v>
      </c>
      <c r="D2" s="193"/>
      <c r="E2" s="193"/>
      <c r="F2" s="193"/>
      <c r="G2" s="193"/>
      <c r="H2" s="193"/>
    </row>
    <row r="3" spans="2:8" ht="15.75" thickBot="1" x14ac:dyDescent="0.3">
      <c r="B3" s="159" t="s">
        <v>18</v>
      </c>
      <c r="C3" s="194" t="s">
        <v>101</v>
      </c>
      <c r="D3" s="194"/>
      <c r="E3" s="194"/>
      <c r="F3" s="194"/>
      <c r="G3" s="194"/>
      <c r="H3" s="194"/>
    </row>
    <row r="4" spans="2:8" ht="15.75" thickBot="1" x14ac:dyDescent="0.3">
      <c r="B4" s="160"/>
      <c r="C4" s="161"/>
      <c r="D4" s="162" t="s">
        <v>351</v>
      </c>
      <c r="E4" s="195" t="s">
        <v>352</v>
      </c>
      <c r="F4" s="196"/>
      <c r="G4" s="160"/>
      <c r="H4" s="162" t="s">
        <v>19</v>
      </c>
    </row>
    <row r="5" spans="2:8" ht="6" customHeight="1" thickBot="1" x14ac:dyDescent="0.3"/>
    <row r="6" spans="2:8" ht="19.5" thickBot="1" x14ac:dyDescent="0.35">
      <c r="B6" s="219" t="s">
        <v>274</v>
      </c>
      <c r="C6" s="220"/>
      <c r="D6" s="220"/>
      <c r="E6" s="220"/>
      <c r="F6" s="220"/>
      <c r="G6" s="220"/>
      <c r="H6" s="221"/>
    </row>
    <row r="7" spans="2:8" ht="15.75" thickBot="1" x14ac:dyDescent="0.3">
      <c r="B7" t="s">
        <v>275</v>
      </c>
      <c r="C7" t="s">
        <v>115</v>
      </c>
    </row>
    <row r="8" spans="2:8" ht="19.5" thickBot="1" x14ac:dyDescent="0.35">
      <c r="B8" s="213" t="s">
        <v>276</v>
      </c>
      <c r="C8" s="214"/>
      <c r="D8" s="214"/>
      <c r="E8" s="214"/>
      <c r="F8" s="214"/>
      <c r="G8" s="214"/>
      <c r="H8" s="215"/>
    </row>
    <row r="9" spans="2:8" ht="18.75" x14ac:dyDescent="0.3">
      <c r="B9" s="119" t="s">
        <v>27</v>
      </c>
      <c r="C9" s="216" t="s">
        <v>34</v>
      </c>
      <c r="D9" s="217"/>
      <c r="E9" s="217"/>
      <c r="F9" s="218"/>
      <c r="G9" s="120" t="s">
        <v>277</v>
      </c>
      <c r="H9" s="120" t="s">
        <v>35</v>
      </c>
    </row>
    <row r="10" spans="2:8" ht="30" x14ac:dyDescent="0.25">
      <c r="B10" s="121" t="s">
        <v>0</v>
      </c>
      <c r="C10" s="122" t="s">
        <v>278</v>
      </c>
      <c r="D10" s="121" t="s">
        <v>279</v>
      </c>
      <c r="E10" s="121" t="s">
        <v>1</v>
      </c>
      <c r="F10" s="121" t="s">
        <v>280</v>
      </c>
      <c r="G10" s="122" t="s">
        <v>281</v>
      </c>
      <c r="H10" s="122" t="s">
        <v>4</v>
      </c>
    </row>
    <row r="11" spans="2:8" ht="27" x14ac:dyDescent="0.25">
      <c r="B11" s="17">
        <v>1</v>
      </c>
      <c r="C11" s="123">
        <v>90777</v>
      </c>
      <c r="D11" s="126" t="s">
        <v>282</v>
      </c>
      <c r="E11" s="123" t="s">
        <v>283</v>
      </c>
      <c r="F11" s="145">
        <v>30</v>
      </c>
      <c r="G11" s="164"/>
      <c r="H11" s="125">
        <f>F11*G11</f>
        <v>0</v>
      </c>
    </row>
    <row r="12" spans="2:8" ht="27" x14ac:dyDescent="0.25">
      <c r="B12" s="17">
        <v>2</v>
      </c>
      <c r="C12" s="123">
        <v>90780</v>
      </c>
      <c r="D12" s="126" t="s">
        <v>284</v>
      </c>
      <c r="E12" s="123" t="s">
        <v>283</v>
      </c>
      <c r="F12" s="145">
        <v>60</v>
      </c>
      <c r="G12" s="164"/>
      <c r="H12" s="125">
        <f t="shared" ref="H12:H14" si="0">F12*G12</f>
        <v>0</v>
      </c>
    </row>
    <row r="13" spans="2:8" ht="18" customHeight="1" x14ac:dyDescent="0.25">
      <c r="B13" s="17">
        <v>3</v>
      </c>
      <c r="C13" s="123">
        <v>90766</v>
      </c>
      <c r="D13" s="126" t="s">
        <v>285</v>
      </c>
      <c r="E13" s="123" t="s">
        <v>283</v>
      </c>
      <c r="F13" s="145">
        <v>90</v>
      </c>
      <c r="G13" s="164"/>
      <c r="H13" s="125">
        <f t="shared" si="0"/>
        <v>0</v>
      </c>
    </row>
    <row r="14" spans="2:8" ht="27.75" thickBot="1" x14ac:dyDescent="0.3">
      <c r="B14" s="17">
        <v>4</v>
      </c>
      <c r="C14" s="123">
        <v>88326</v>
      </c>
      <c r="D14" s="126" t="s">
        <v>286</v>
      </c>
      <c r="E14" s="123" t="s">
        <v>283</v>
      </c>
      <c r="F14" s="145">
        <v>180</v>
      </c>
      <c r="G14" s="164"/>
      <c r="H14" s="125">
        <f t="shared" si="0"/>
        <v>0</v>
      </c>
    </row>
    <row r="15" spans="2:8" ht="15.75" thickBot="1" x14ac:dyDescent="0.3">
      <c r="B15" s="210" t="s">
        <v>287</v>
      </c>
      <c r="C15" s="211"/>
      <c r="D15" s="211"/>
      <c r="E15" s="211"/>
      <c r="F15" s="211"/>
      <c r="G15" s="212"/>
      <c r="H15" s="127">
        <f>SUM(H11:H14)</f>
        <v>0</v>
      </c>
    </row>
    <row r="16" spans="2:8" ht="15.75" thickBot="1" x14ac:dyDescent="0.3"/>
    <row r="17" spans="2:8" ht="19.5" thickBot="1" x14ac:dyDescent="0.35">
      <c r="B17" s="213" t="s">
        <v>288</v>
      </c>
      <c r="C17" s="214"/>
      <c r="D17" s="214"/>
      <c r="E17" s="214"/>
      <c r="F17" s="214"/>
      <c r="G17" s="214"/>
      <c r="H17" s="215"/>
    </row>
    <row r="18" spans="2:8" ht="32.25" customHeight="1" x14ac:dyDescent="0.25">
      <c r="B18" s="130" t="s">
        <v>40</v>
      </c>
      <c r="C18" s="216" t="s">
        <v>41</v>
      </c>
      <c r="D18" s="217"/>
      <c r="E18" s="217"/>
      <c r="F18" s="218"/>
      <c r="G18" s="120" t="s">
        <v>277</v>
      </c>
      <c r="H18" s="120" t="s">
        <v>7</v>
      </c>
    </row>
    <row r="19" spans="2:8" ht="30" x14ac:dyDescent="0.25">
      <c r="B19" s="121" t="s">
        <v>0</v>
      </c>
      <c r="C19" s="122" t="s">
        <v>278</v>
      </c>
      <c r="D19" s="121" t="s">
        <v>279</v>
      </c>
      <c r="E19" s="121" t="s">
        <v>1</v>
      </c>
      <c r="F19" s="121" t="s">
        <v>280</v>
      </c>
      <c r="G19" s="122" t="s">
        <v>281</v>
      </c>
      <c r="H19" s="122" t="s">
        <v>4</v>
      </c>
    </row>
    <row r="20" spans="2:8" ht="15.75" x14ac:dyDescent="0.25">
      <c r="B20" s="17">
        <v>1</v>
      </c>
      <c r="C20" s="123" t="s">
        <v>289</v>
      </c>
      <c r="D20" s="124" t="s">
        <v>290</v>
      </c>
      <c r="E20" s="123" t="s">
        <v>283</v>
      </c>
      <c r="F20" s="144">
        <v>0.79500000000000004</v>
      </c>
      <c r="G20" s="164"/>
      <c r="H20" s="125">
        <f>F20*G20</f>
        <v>0</v>
      </c>
    </row>
    <row r="21" spans="2:8" ht="15.75" x14ac:dyDescent="0.25">
      <c r="B21" s="17">
        <v>2</v>
      </c>
      <c r="C21" s="123" t="s">
        <v>291</v>
      </c>
      <c r="D21" s="124" t="s">
        <v>292</v>
      </c>
      <c r="E21" s="123" t="s">
        <v>283</v>
      </c>
      <c r="F21" s="144">
        <v>0.98</v>
      </c>
      <c r="G21" s="164"/>
      <c r="H21" s="125">
        <f t="shared" ref="H21:H22" si="1">F21*G21</f>
        <v>0</v>
      </c>
    </row>
    <row r="22" spans="2:8" ht="54.75" thickBot="1" x14ac:dyDescent="0.3">
      <c r="B22" s="17">
        <v>3</v>
      </c>
      <c r="C22" s="123">
        <v>94971</v>
      </c>
      <c r="D22" s="126" t="s">
        <v>293</v>
      </c>
      <c r="E22" s="123" t="s">
        <v>294</v>
      </c>
      <c r="F22" s="144">
        <v>6.2E-2</v>
      </c>
      <c r="G22" s="164"/>
      <c r="H22" s="125">
        <f t="shared" si="1"/>
        <v>0</v>
      </c>
    </row>
    <row r="23" spans="2:8" ht="15.75" thickBot="1" x14ac:dyDescent="0.3">
      <c r="B23" s="210" t="s">
        <v>287</v>
      </c>
      <c r="C23" s="211"/>
      <c r="D23" s="211"/>
      <c r="E23" s="211"/>
      <c r="F23" s="211"/>
      <c r="G23" s="212"/>
      <c r="H23" s="127">
        <f>SUM(H20:H22)</f>
        <v>0</v>
      </c>
    </row>
    <row r="24" spans="2:8" ht="19.5" thickBot="1" x14ac:dyDescent="0.35">
      <c r="B24" s="213" t="s">
        <v>295</v>
      </c>
      <c r="C24" s="214"/>
      <c r="D24" s="214"/>
      <c r="E24" s="214"/>
      <c r="F24" s="214"/>
      <c r="G24" s="214"/>
      <c r="H24" s="215"/>
    </row>
    <row r="25" spans="2:8" ht="48.75" customHeight="1" x14ac:dyDescent="0.25">
      <c r="B25" s="132" t="s">
        <v>53</v>
      </c>
      <c r="C25" s="216" t="s">
        <v>296</v>
      </c>
      <c r="D25" s="217"/>
      <c r="E25" s="217"/>
      <c r="F25" s="218"/>
      <c r="G25" s="128" t="s">
        <v>277</v>
      </c>
      <c r="H25" s="128" t="s">
        <v>5</v>
      </c>
    </row>
    <row r="26" spans="2:8" ht="30" x14ac:dyDescent="0.25">
      <c r="B26" s="121" t="s">
        <v>0</v>
      </c>
      <c r="C26" s="122" t="s">
        <v>278</v>
      </c>
      <c r="D26" s="121" t="s">
        <v>279</v>
      </c>
      <c r="E26" s="121" t="s">
        <v>1</v>
      </c>
      <c r="F26" s="121" t="s">
        <v>280</v>
      </c>
      <c r="G26" s="122" t="s">
        <v>281</v>
      </c>
      <c r="H26" s="122" t="s">
        <v>4</v>
      </c>
    </row>
    <row r="27" spans="2:8" ht="15.75" x14ac:dyDescent="0.25">
      <c r="B27" s="17">
        <v>1</v>
      </c>
      <c r="C27" s="123" t="s">
        <v>291</v>
      </c>
      <c r="D27" s="124" t="s">
        <v>292</v>
      </c>
      <c r="E27" s="123" t="s">
        <v>283</v>
      </c>
      <c r="F27" s="144">
        <v>2.9000000000000001E-2</v>
      </c>
      <c r="G27" s="164"/>
      <c r="H27" s="125">
        <f>F27*G27</f>
        <v>0</v>
      </c>
    </row>
    <row r="28" spans="2:8" ht="15.75" x14ac:dyDescent="0.25">
      <c r="B28" s="17">
        <v>2</v>
      </c>
      <c r="C28" s="123" t="s">
        <v>297</v>
      </c>
      <c r="D28" s="124" t="s">
        <v>298</v>
      </c>
      <c r="E28" s="123" t="s">
        <v>299</v>
      </c>
      <c r="F28" s="144">
        <v>1.4999999999999999E-2</v>
      </c>
      <c r="G28" s="164"/>
      <c r="H28" s="125">
        <f t="shared" ref="H28:H29" si="2">F28*G28</f>
        <v>0</v>
      </c>
    </row>
    <row r="29" spans="2:8" ht="16.5" thickBot="1" x14ac:dyDescent="0.3">
      <c r="B29" s="17">
        <v>3</v>
      </c>
      <c r="C29" s="123" t="s">
        <v>300</v>
      </c>
      <c r="D29" s="124" t="s">
        <v>301</v>
      </c>
      <c r="E29" s="123" t="s">
        <v>302</v>
      </c>
      <c r="F29" s="144">
        <v>1.7999999999999999E-2</v>
      </c>
      <c r="G29" s="164"/>
      <c r="H29" s="125">
        <f t="shared" si="2"/>
        <v>0</v>
      </c>
    </row>
    <row r="30" spans="2:8" ht="15.75" thickBot="1" x14ac:dyDescent="0.3">
      <c r="B30" s="210" t="s">
        <v>287</v>
      </c>
      <c r="C30" s="211"/>
      <c r="D30" s="211"/>
      <c r="E30" s="211"/>
      <c r="F30" s="211"/>
      <c r="G30" s="212"/>
      <c r="H30" s="127">
        <f>SUM(H27:H29)</f>
        <v>0</v>
      </c>
    </row>
    <row r="31" spans="2:8" ht="15.75" thickBot="1" x14ac:dyDescent="0.3"/>
    <row r="32" spans="2:8" ht="19.5" thickBot="1" x14ac:dyDescent="0.35">
      <c r="B32" s="213" t="s">
        <v>303</v>
      </c>
      <c r="C32" s="214"/>
      <c r="D32" s="214"/>
      <c r="E32" s="214"/>
      <c r="F32" s="214"/>
      <c r="G32" s="214"/>
      <c r="H32" s="215"/>
    </row>
    <row r="33" spans="2:8" ht="47.25" customHeight="1" x14ac:dyDescent="0.25">
      <c r="B33" s="132" t="s">
        <v>57</v>
      </c>
      <c r="C33" s="216" t="s">
        <v>111</v>
      </c>
      <c r="D33" s="217"/>
      <c r="E33" s="217"/>
      <c r="F33" s="218"/>
      <c r="G33" s="128" t="s">
        <v>277</v>
      </c>
      <c r="H33" s="128" t="s">
        <v>5</v>
      </c>
    </row>
    <row r="34" spans="2:8" ht="30" x14ac:dyDescent="0.25">
      <c r="B34" s="121" t="s">
        <v>0</v>
      </c>
      <c r="C34" s="122" t="s">
        <v>278</v>
      </c>
      <c r="D34" s="121" t="s">
        <v>279</v>
      </c>
      <c r="E34" s="121" t="s">
        <v>1</v>
      </c>
      <c r="F34" s="121" t="s">
        <v>280</v>
      </c>
      <c r="G34" s="122" t="s">
        <v>281</v>
      </c>
      <c r="H34" s="122" t="s">
        <v>4</v>
      </c>
    </row>
    <row r="35" spans="2:8" ht="94.5" x14ac:dyDescent="0.25">
      <c r="B35" s="17">
        <v>1</v>
      </c>
      <c r="C35" s="123">
        <v>5678</v>
      </c>
      <c r="D35" s="126" t="s">
        <v>304</v>
      </c>
      <c r="E35" s="123" t="s">
        <v>299</v>
      </c>
      <c r="F35" s="145">
        <v>2.5000000000000001E-2</v>
      </c>
      <c r="G35" s="164"/>
      <c r="H35" s="125">
        <f>F35*G35</f>
        <v>0</v>
      </c>
    </row>
    <row r="36" spans="2:8" ht="94.5" x14ac:dyDescent="0.25">
      <c r="B36" s="17">
        <v>2</v>
      </c>
      <c r="C36" s="123">
        <v>5679</v>
      </c>
      <c r="D36" s="126" t="s">
        <v>305</v>
      </c>
      <c r="E36" s="123" t="s">
        <v>302</v>
      </c>
      <c r="F36" s="145">
        <v>3.3000000000000002E-2</v>
      </c>
      <c r="G36" s="164"/>
      <c r="H36" s="125">
        <f t="shared" ref="H36:H39" si="3">F36*G36</f>
        <v>0</v>
      </c>
    </row>
    <row r="37" spans="2:8" ht="15.75" x14ac:dyDescent="0.25">
      <c r="B37" s="17">
        <v>3</v>
      </c>
      <c r="C37" s="123">
        <v>88316</v>
      </c>
      <c r="D37" s="124" t="s">
        <v>292</v>
      </c>
      <c r="E37" s="123" t="s">
        <v>283</v>
      </c>
      <c r="F37" s="145">
        <v>2.1999999999999999E-2</v>
      </c>
      <c r="G37" s="164"/>
      <c r="H37" s="125">
        <f t="shared" si="3"/>
        <v>0</v>
      </c>
    </row>
    <row r="38" spans="2:8" ht="54" x14ac:dyDescent="0.25">
      <c r="B38" s="17">
        <v>4</v>
      </c>
      <c r="C38" s="123">
        <v>91533</v>
      </c>
      <c r="D38" s="126" t="s">
        <v>306</v>
      </c>
      <c r="E38" s="123" t="s">
        <v>299</v>
      </c>
      <c r="F38" s="146">
        <v>0.125</v>
      </c>
      <c r="G38" s="164"/>
      <c r="H38" s="125">
        <f t="shared" si="3"/>
        <v>0</v>
      </c>
    </row>
    <row r="39" spans="2:8" ht="54.75" thickBot="1" x14ac:dyDescent="0.3">
      <c r="B39" s="17">
        <v>5</v>
      </c>
      <c r="C39" s="123">
        <v>91534</v>
      </c>
      <c r="D39" s="126" t="s">
        <v>307</v>
      </c>
      <c r="E39" s="123" t="s">
        <v>302</v>
      </c>
      <c r="F39" s="146">
        <v>0.11700000000000001</v>
      </c>
      <c r="G39" s="164"/>
      <c r="H39" s="125">
        <f t="shared" si="3"/>
        <v>0</v>
      </c>
    </row>
    <row r="40" spans="2:8" ht="15.75" thickBot="1" x14ac:dyDescent="0.3">
      <c r="B40" s="210" t="s">
        <v>287</v>
      </c>
      <c r="C40" s="211"/>
      <c r="D40" s="211"/>
      <c r="E40" s="211"/>
      <c r="F40" s="211"/>
      <c r="G40" s="212"/>
      <c r="H40" s="127">
        <f>SUM(H35:H39)</f>
        <v>0</v>
      </c>
    </row>
    <row r="42" spans="2:8" ht="15.75" thickBot="1" x14ac:dyDescent="0.3"/>
    <row r="43" spans="2:8" ht="19.5" thickBot="1" x14ac:dyDescent="0.35">
      <c r="B43" s="213" t="s">
        <v>308</v>
      </c>
      <c r="C43" s="214"/>
      <c r="D43" s="214"/>
      <c r="E43" s="214"/>
      <c r="F43" s="214"/>
      <c r="G43" s="214"/>
      <c r="H43" s="215"/>
    </row>
    <row r="44" spans="2:8" ht="23.25" customHeight="1" x14ac:dyDescent="0.25">
      <c r="B44" s="132" t="s">
        <v>61</v>
      </c>
      <c r="C44" s="216" t="s">
        <v>309</v>
      </c>
      <c r="D44" s="217"/>
      <c r="E44" s="217"/>
      <c r="F44" s="218"/>
      <c r="G44" s="128" t="s">
        <v>277</v>
      </c>
      <c r="H44" s="128" t="s">
        <v>29</v>
      </c>
    </row>
    <row r="45" spans="2:8" ht="30" x14ac:dyDescent="0.25">
      <c r="B45" s="121" t="s">
        <v>0</v>
      </c>
      <c r="C45" s="122" t="s">
        <v>278</v>
      </c>
      <c r="D45" s="121" t="s">
        <v>279</v>
      </c>
      <c r="E45" s="121" t="s">
        <v>1</v>
      </c>
      <c r="F45" s="121" t="s">
        <v>280</v>
      </c>
      <c r="G45" s="122" t="s">
        <v>281</v>
      </c>
      <c r="H45" s="122" t="s">
        <v>4</v>
      </c>
    </row>
    <row r="46" spans="2:8" ht="54" x14ac:dyDescent="0.25">
      <c r="B46" s="17">
        <v>1</v>
      </c>
      <c r="C46" s="123" t="s">
        <v>310</v>
      </c>
      <c r="D46" s="126" t="s">
        <v>8</v>
      </c>
      <c r="E46" s="123" t="s">
        <v>311</v>
      </c>
      <c r="F46" s="145">
        <v>1.1000000000000001</v>
      </c>
      <c r="G46" s="164"/>
      <c r="H46" s="125">
        <f>F46*G46</f>
        <v>0</v>
      </c>
    </row>
    <row r="47" spans="2:8" ht="15.75" x14ac:dyDescent="0.25">
      <c r="B47" s="17">
        <v>2</v>
      </c>
      <c r="C47" s="123">
        <v>88245</v>
      </c>
      <c r="D47" s="124" t="s">
        <v>312</v>
      </c>
      <c r="E47" s="123" t="s">
        <v>283</v>
      </c>
      <c r="F47" s="145">
        <v>0.05</v>
      </c>
      <c r="G47" s="164"/>
      <c r="H47" s="125">
        <f t="shared" ref="H47" si="4">F47*G47</f>
        <v>0</v>
      </c>
    </row>
    <row r="48" spans="2:8" ht="15.75" x14ac:dyDescent="0.25">
      <c r="B48" s="17"/>
      <c r="C48" s="17"/>
      <c r="D48" s="5"/>
      <c r="E48" s="5"/>
      <c r="F48" s="5"/>
      <c r="G48" s="5"/>
      <c r="H48" s="125"/>
    </row>
    <row r="49" spans="2:8" ht="16.5" thickBot="1" x14ac:dyDescent="0.3">
      <c r="B49" s="17"/>
      <c r="C49" s="17"/>
      <c r="D49" s="5"/>
      <c r="E49" s="5"/>
      <c r="F49" s="5"/>
      <c r="G49" s="5"/>
      <c r="H49" s="125"/>
    </row>
    <row r="50" spans="2:8" ht="15.75" thickBot="1" x14ac:dyDescent="0.3">
      <c r="B50" s="210" t="s">
        <v>287</v>
      </c>
      <c r="C50" s="211"/>
      <c r="D50" s="211"/>
      <c r="E50" s="211"/>
      <c r="F50" s="211"/>
      <c r="G50" s="212"/>
      <c r="H50" s="127">
        <f>SUM(H46:H49)</f>
        <v>0</v>
      </c>
    </row>
    <row r="52" spans="2:8" ht="15.75" thickBot="1" x14ac:dyDescent="0.3"/>
    <row r="53" spans="2:8" ht="19.5" thickBot="1" x14ac:dyDescent="0.35">
      <c r="B53" s="213" t="s">
        <v>313</v>
      </c>
      <c r="C53" s="214"/>
      <c r="D53" s="214"/>
      <c r="E53" s="214"/>
      <c r="F53" s="214"/>
      <c r="G53" s="214"/>
      <c r="H53" s="215"/>
    </row>
    <row r="54" spans="2:8" ht="39.75" customHeight="1" x14ac:dyDescent="0.25">
      <c r="B54" s="132" t="s">
        <v>62</v>
      </c>
      <c r="C54" s="216" t="s">
        <v>107</v>
      </c>
      <c r="D54" s="217"/>
      <c r="E54" s="217"/>
      <c r="F54" s="218"/>
      <c r="G54" s="128" t="s">
        <v>277</v>
      </c>
      <c r="H54" s="128" t="s">
        <v>29</v>
      </c>
    </row>
    <row r="55" spans="2:8" ht="30" x14ac:dyDescent="0.25">
      <c r="B55" s="121" t="s">
        <v>0</v>
      </c>
      <c r="C55" s="122" t="s">
        <v>278</v>
      </c>
      <c r="D55" s="121" t="s">
        <v>279</v>
      </c>
      <c r="E55" s="121" t="s">
        <v>1</v>
      </c>
      <c r="F55" s="121" t="s">
        <v>280</v>
      </c>
      <c r="G55" s="122" t="s">
        <v>281</v>
      </c>
      <c r="H55" s="122" t="s">
        <v>4</v>
      </c>
    </row>
    <row r="56" spans="2:8" ht="27" x14ac:dyDescent="0.25">
      <c r="B56" s="17">
        <v>1</v>
      </c>
      <c r="C56" s="123">
        <v>38597</v>
      </c>
      <c r="D56" s="126" t="s">
        <v>314</v>
      </c>
      <c r="E56" s="123" t="s">
        <v>315</v>
      </c>
      <c r="F56" s="145">
        <v>2.5</v>
      </c>
      <c r="G56" s="164"/>
      <c r="H56" s="125">
        <f>F56*G56</f>
        <v>0</v>
      </c>
    </row>
    <row r="57" spans="2:8" ht="15.75" x14ac:dyDescent="0.25">
      <c r="B57" s="17">
        <v>2</v>
      </c>
      <c r="C57" s="123" t="s">
        <v>316</v>
      </c>
      <c r="D57" s="124" t="s">
        <v>317</v>
      </c>
      <c r="E57" s="123" t="s">
        <v>294</v>
      </c>
      <c r="F57" s="145">
        <v>1.4E-3</v>
      </c>
      <c r="G57" s="164"/>
      <c r="H57" s="125">
        <f t="shared" ref="H57:H59" si="5">F57*G57</f>
        <v>0</v>
      </c>
    </row>
    <row r="58" spans="2:8" ht="15.75" x14ac:dyDescent="0.25">
      <c r="B58" s="17">
        <v>3</v>
      </c>
      <c r="C58" s="123" t="s">
        <v>289</v>
      </c>
      <c r="D58" s="124" t="s">
        <v>290</v>
      </c>
      <c r="E58" s="123" t="s">
        <v>283</v>
      </c>
      <c r="F58" s="145">
        <v>0.253</v>
      </c>
      <c r="G58" s="164"/>
      <c r="H58" s="125">
        <f t="shared" si="5"/>
        <v>0</v>
      </c>
    </row>
    <row r="59" spans="2:8" ht="15.75" x14ac:dyDescent="0.25">
      <c r="B59" s="17">
        <v>4</v>
      </c>
      <c r="C59" s="123" t="s">
        <v>291</v>
      </c>
      <c r="D59" s="124" t="s">
        <v>292</v>
      </c>
      <c r="E59" s="129" t="s">
        <v>283</v>
      </c>
      <c r="F59" s="147">
        <v>0.126</v>
      </c>
      <c r="G59" s="164"/>
      <c r="H59" s="125">
        <f t="shared" si="5"/>
        <v>0</v>
      </c>
    </row>
    <row r="60" spans="2:8" ht="15.75" x14ac:dyDescent="0.25">
      <c r="B60" s="17"/>
      <c r="C60" s="17"/>
      <c r="D60" s="5"/>
      <c r="E60" s="5"/>
      <c r="F60" s="5"/>
      <c r="G60" s="5"/>
      <c r="H60" s="125"/>
    </row>
    <row r="61" spans="2:8" ht="16.5" thickBot="1" x14ac:dyDescent="0.3">
      <c r="B61" s="17"/>
      <c r="C61" s="17"/>
      <c r="D61" s="5"/>
      <c r="E61" s="5"/>
      <c r="F61" s="5"/>
      <c r="G61" s="5"/>
      <c r="H61" s="125"/>
    </row>
    <row r="62" spans="2:8" ht="15.75" thickBot="1" x14ac:dyDescent="0.3">
      <c r="B62" s="210" t="s">
        <v>287</v>
      </c>
      <c r="C62" s="211"/>
      <c r="D62" s="211"/>
      <c r="E62" s="211"/>
      <c r="F62" s="211"/>
      <c r="G62" s="212"/>
      <c r="H62" s="127">
        <f>SUM(H56:H61)</f>
        <v>0</v>
      </c>
    </row>
    <row r="66" spans="2:8" ht="15.75" thickBot="1" x14ac:dyDescent="0.3"/>
    <row r="67" spans="2:8" ht="19.5" thickBot="1" x14ac:dyDescent="0.35">
      <c r="B67" s="213" t="s">
        <v>318</v>
      </c>
      <c r="C67" s="214"/>
      <c r="D67" s="214"/>
      <c r="E67" s="214"/>
      <c r="F67" s="214"/>
      <c r="G67" s="214"/>
      <c r="H67" s="215"/>
    </row>
    <row r="68" spans="2:8" ht="18.75" x14ac:dyDescent="0.3">
      <c r="B68" s="119" t="s">
        <v>26</v>
      </c>
      <c r="C68" s="216" t="s">
        <v>32</v>
      </c>
      <c r="D68" s="217"/>
      <c r="E68" s="217"/>
      <c r="F68" s="218"/>
      <c r="G68" s="128" t="s">
        <v>277</v>
      </c>
      <c r="H68" s="128" t="s">
        <v>33</v>
      </c>
    </row>
    <row r="69" spans="2:8" ht="30" x14ac:dyDescent="0.25">
      <c r="B69" s="121" t="s">
        <v>0</v>
      </c>
      <c r="C69" s="122" t="s">
        <v>278</v>
      </c>
      <c r="D69" s="121" t="s">
        <v>279</v>
      </c>
      <c r="E69" s="121" t="s">
        <v>1</v>
      </c>
      <c r="F69" s="121" t="s">
        <v>280</v>
      </c>
      <c r="G69" s="122" t="s">
        <v>281</v>
      </c>
      <c r="H69" s="122" t="s">
        <v>4</v>
      </c>
    </row>
    <row r="70" spans="2:8" ht="54" x14ac:dyDescent="0.25">
      <c r="B70" s="17">
        <v>1</v>
      </c>
      <c r="C70" s="123" t="s">
        <v>319</v>
      </c>
      <c r="D70" s="126" t="s">
        <v>320</v>
      </c>
      <c r="E70" s="123" t="s">
        <v>311</v>
      </c>
      <c r="F70" s="145">
        <v>27</v>
      </c>
      <c r="G70" s="164"/>
      <c r="H70" s="125">
        <f>F70*G70</f>
        <v>0</v>
      </c>
    </row>
    <row r="71" spans="2:8" ht="54" x14ac:dyDescent="0.25">
      <c r="B71" s="17">
        <v>2</v>
      </c>
      <c r="C71" s="123" t="s">
        <v>321</v>
      </c>
      <c r="D71" s="126" t="s">
        <v>322</v>
      </c>
      <c r="E71" s="123" t="s">
        <v>1</v>
      </c>
      <c r="F71" s="145">
        <v>1</v>
      </c>
      <c r="G71" s="164"/>
      <c r="H71" s="125">
        <f t="shared" ref="H71:H74" si="6">F71*G71</f>
        <v>0</v>
      </c>
    </row>
    <row r="72" spans="2:8" ht="40.5" x14ac:dyDescent="0.25">
      <c r="B72" s="17">
        <v>3</v>
      </c>
      <c r="C72" s="123" t="s">
        <v>323</v>
      </c>
      <c r="D72" s="126" t="s">
        <v>324</v>
      </c>
      <c r="E72" s="123" t="s">
        <v>311</v>
      </c>
      <c r="F72" s="145">
        <v>6</v>
      </c>
      <c r="G72" s="164"/>
      <c r="H72" s="125">
        <f t="shared" si="6"/>
        <v>0</v>
      </c>
    </row>
    <row r="73" spans="2:8" ht="27" x14ac:dyDescent="0.25">
      <c r="B73" s="17">
        <v>4</v>
      </c>
      <c r="C73" s="123">
        <v>88264</v>
      </c>
      <c r="D73" s="126" t="s">
        <v>325</v>
      </c>
      <c r="E73" s="123" t="s">
        <v>283</v>
      </c>
      <c r="F73" s="145">
        <v>24</v>
      </c>
      <c r="G73" s="164"/>
      <c r="H73" s="125">
        <f t="shared" si="6"/>
        <v>0</v>
      </c>
    </row>
    <row r="74" spans="2:8" ht="15.75" x14ac:dyDescent="0.25">
      <c r="B74" s="17">
        <v>5</v>
      </c>
      <c r="C74" s="123" t="s">
        <v>291</v>
      </c>
      <c r="D74" s="124" t="s">
        <v>292</v>
      </c>
      <c r="E74" s="129" t="s">
        <v>283</v>
      </c>
      <c r="F74" s="147">
        <v>24</v>
      </c>
      <c r="G74" s="164"/>
      <c r="H74" s="125">
        <f t="shared" si="6"/>
        <v>0</v>
      </c>
    </row>
    <row r="75" spans="2:8" ht="15.75" x14ac:dyDescent="0.25">
      <c r="B75" s="17"/>
      <c r="C75" s="17"/>
      <c r="D75" s="5"/>
      <c r="E75" s="5"/>
      <c r="F75" s="5"/>
      <c r="G75" s="5"/>
      <c r="H75" s="125"/>
    </row>
    <row r="76" spans="2:8" ht="16.5" thickBot="1" x14ac:dyDescent="0.3">
      <c r="B76" s="17"/>
      <c r="C76" s="17"/>
      <c r="D76" s="5"/>
      <c r="E76" s="5"/>
      <c r="F76" s="5"/>
      <c r="G76" s="5"/>
      <c r="H76" s="125"/>
    </row>
    <row r="77" spans="2:8" ht="15.75" thickBot="1" x14ac:dyDescent="0.3">
      <c r="B77" s="210" t="s">
        <v>287</v>
      </c>
      <c r="C77" s="211"/>
      <c r="D77" s="211"/>
      <c r="E77" s="211"/>
      <c r="F77" s="211"/>
      <c r="G77" s="212"/>
      <c r="H77" s="127">
        <f>SUM(H70:H76)</f>
        <v>0</v>
      </c>
    </row>
    <row r="79" spans="2:8" ht="15.75" thickBot="1" x14ac:dyDescent="0.3"/>
    <row r="80" spans="2:8" ht="19.5" thickBot="1" x14ac:dyDescent="0.35">
      <c r="B80" s="213" t="s">
        <v>326</v>
      </c>
      <c r="C80" s="214"/>
      <c r="D80" s="214"/>
      <c r="E80" s="214"/>
      <c r="F80" s="214"/>
      <c r="G80" s="214"/>
      <c r="H80" s="215"/>
    </row>
    <row r="81" spans="2:8" ht="18.75" x14ac:dyDescent="0.3">
      <c r="B81" s="119" t="s">
        <v>25</v>
      </c>
      <c r="C81" s="216" t="s">
        <v>31</v>
      </c>
      <c r="D81" s="217"/>
      <c r="E81" s="217"/>
      <c r="F81" s="218"/>
      <c r="G81" s="128" t="s">
        <v>277</v>
      </c>
      <c r="H81" s="128" t="s">
        <v>33</v>
      </c>
    </row>
    <row r="82" spans="2:8" ht="30" x14ac:dyDescent="0.25">
      <c r="B82" s="121" t="s">
        <v>0</v>
      </c>
      <c r="C82" s="121" t="s">
        <v>278</v>
      </c>
      <c r="D82" s="121" t="s">
        <v>279</v>
      </c>
      <c r="E82" s="121" t="s">
        <v>1</v>
      </c>
      <c r="F82" s="121" t="s">
        <v>280</v>
      </c>
      <c r="G82" s="122" t="s">
        <v>281</v>
      </c>
      <c r="H82" s="122" t="s">
        <v>4</v>
      </c>
    </row>
    <row r="83" spans="2:8" ht="27" x14ac:dyDescent="0.25">
      <c r="B83" s="17">
        <v>1</v>
      </c>
      <c r="C83" s="123" t="s">
        <v>327</v>
      </c>
      <c r="D83" s="126" t="s">
        <v>328</v>
      </c>
      <c r="E83" s="123" t="s">
        <v>294</v>
      </c>
      <c r="F83" s="145">
        <v>1.89E-2</v>
      </c>
      <c r="G83" s="164"/>
      <c r="H83" s="125">
        <f>F83*G83</f>
        <v>0</v>
      </c>
    </row>
    <row r="84" spans="2:8" ht="54" x14ac:dyDescent="0.25">
      <c r="B84" s="17">
        <v>2</v>
      </c>
      <c r="C84" s="123" t="s">
        <v>329</v>
      </c>
      <c r="D84" s="126" t="s">
        <v>330</v>
      </c>
      <c r="E84" s="123" t="s">
        <v>331</v>
      </c>
      <c r="F84" s="145">
        <v>25</v>
      </c>
      <c r="G84" s="164"/>
      <c r="H84" s="125">
        <f t="shared" ref="H84:H96" si="7">F84*G84</f>
        <v>0</v>
      </c>
    </row>
    <row r="85" spans="2:8" ht="27" x14ac:dyDescent="0.25">
      <c r="B85" s="17">
        <v>3</v>
      </c>
      <c r="C85" s="123" t="s">
        <v>332</v>
      </c>
      <c r="D85" s="126" t="s">
        <v>333</v>
      </c>
      <c r="E85" s="123" t="s">
        <v>334</v>
      </c>
      <c r="F85" s="145">
        <v>1</v>
      </c>
      <c r="G85" s="164"/>
      <c r="H85" s="125">
        <f t="shared" si="7"/>
        <v>0</v>
      </c>
    </row>
    <row r="86" spans="2:8" ht="40.5" x14ac:dyDescent="0.25">
      <c r="B86" s="17">
        <v>4</v>
      </c>
      <c r="C86" s="123" t="s">
        <v>335</v>
      </c>
      <c r="D86" s="126" t="s">
        <v>336</v>
      </c>
      <c r="E86" s="123" t="s">
        <v>331</v>
      </c>
      <c r="F86" s="145">
        <v>8</v>
      </c>
      <c r="G86" s="164"/>
      <c r="H86" s="125">
        <f t="shared" si="7"/>
        <v>0</v>
      </c>
    </row>
    <row r="87" spans="2:8" ht="27" x14ac:dyDescent="0.25">
      <c r="B87" s="17">
        <v>5</v>
      </c>
      <c r="C87" s="123" t="s">
        <v>337</v>
      </c>
      <c r="D87" s="126" t="s">
        <v>338</v>
      </c>
      <c r="E87" s="123" t="s">
        <v>1</v>
      </c>
      <c r="F87" s="145">
        <v>30</v>
      </c>
      <c r="G87" s="164"/>
      <c r="H87" s="125">
        <f t="shared" si="7"/>
        <v>0</v>
      </c>
    </row>
    <row r="88" spans="2:8" ht="40.5" x14ac:dyDescent="0.25">
      <c r="B88" s="17">
        <v>6</v>
      </c>
      <c r="C88" s="123" t="s">
        <v>339</v>
      </c>
      <c r="D88" s="126" t="s">
        <v>340</v>
      </c>
      <c r="E88" s="123" t="s">
        <v>1</v>
      </c>
      <c r="F88" s="145">
        <v>2.3199999999999998E-2</v>
      </c>
      <c r="G88" s="164"/>
      <c r="H88" s="125">
        <f t="shared" si="7"/>
        <v>0</v>
      </c>
    </row>
    <row r="89" spans="2:8" ht="27" x14ac:dyDescent="0.25">
      <c r="B89" s="17">
        <v>7</v>
      </c>
      <c r="C89" s="123" t="s">
        <v>341</v>
      </c>
      <c r="D89" s="126" t="s">
        <v>342</v>
      </c>
      <c r="E89" s="123" t="s">
        <v>1</v>
      </c>
      <c r="F89" s="145">
        <v>2.3199999999999998E-2</v>
      </c>
      <c r="G89" s="164"/>
      <c r="H89" s="125">
        <f t="shared" si="7"/>
        <v>0</v>
      </c>
    </row>
    <row r="90" spans="2:8" ht="40.5" x14ac:dyDescent="0.25">
      <c r="B90" s="17">
        <v>8</v>
      </c>
      <c r="C90" s="123" t="s">
        <v>343</v>
      </c>
      <c r="D90" s="126" t="s">
        <v>344</v>
      </c>
      <c r="E90" s="123" t="s">
        <v>1</v>
      </c>
      <c r="F90" s="145">
        <v>2.3199999999999998E-2</v>
      </c>
      <c r="G90" s="164"/>
      <c r="H90" s="125">
        <f t="shared" si="7"/>
        <v>0</v>
      </c>
    </row>
    <row r="91" spans="2:8" ht="27" x14ac:dyDescent="0.25">
      <c r="B91" s="17">
        <v>9</v>
      </c>
      <c r="C91" s="123" t="s">
        <v>345</v>
      </c>
      <c r="D91" s="126" t="s">
        <v>346</v>
      </c>
      <c r="E91" s="123" t="s">
        <v>331</v>
      </c>
      <c r="F91" s="145">
        <v>5</v>
      </c>
      <c r="G91" s="164"/>
      <c r="H91" s="125">
        <f t="shared" si="7"/>
        <v>0</v>
      </c>
    </row>
    <row r="92" spans="2:8" ht="27" x14ac:dyDescent="0.25">
      <c r="B92" s="17">
        <v>10</v>
      </c>
      <c r="C92" s="123" t="s">
        <v>347</v>
      </c>
      <c r="D92" s="126" t="s">
        <v>348</v>
      </c>
      <c r="E92" s="123" t="s">
        <v>331</v>
      </c>
      <c r="F92" s="145">
        <v>30</v>
      </c>
      <c r="G92" s="164"/>
      <c r="H92" s="125">
        <f t="shared" si="7"/>
        <v>0</v>
      </c>
    </row>
    <row r="93" spans="2:8" ht="27" x14ac:dyDescent="0.25">
      <c r="B93" s="17">
        <v>11</v>
      </c>
      <c r="C93" s="123">
        <v>88262</v>
      </c>
      <c r="D93" s="126" t="s">
        <v>349</v>
      </c>
      <c r="E93" s="123" t="s">
        <v>283</v>
      </c>
      <c r="F93" s="145">
        <v>8</v>
      </c>
      <c r="G93" s="164"/>
      <c r="H93" s="125">
        <f t="shared" si="7"/>
        <v>0</v>
      </c>
    </row>
    <row r="94" spans="2:8" ht="27" x14ac:dyDescent="0.25">
      <c r="B94" s="17">
        <v>12</v>
      </c>
      <c r="C94" s="123">
        <v>88267</v>
      </c>
      <c r="D94" s="126" t="s">
        <v>350</v>
      </c>
      <c r="E94" s="123" t="s">
        <v>283</v>
      </c>
      <c r="F94" s="145">
        <v>8</v>
      </c>
      <c r="G94" s="164"/>
      <c r="H94" s="125">
        <f t="shared" si="7"/>
        <v>0</v>
      </c>
    </row>
    <row r="95" spans="2:8" ht="15.75" x14ac:dyDescent="0.25">
      <c r="B95" s="17">
        <v>13</v>
      </c>
      <c r="C95" s="123">
        <v>88309</v>
      </c>
      <c r="D95" s="124" t="s">
        <v>290</v>
      </c>
      <c r="E95" s="123" t="s">
        <v>283</v>
      </c>
      <c r="F95" s="145">
        <v>8</v>
      </c>
      <c r="G95" s="164"/>
      <c r="H95" s="125">
        <f t="shared" si="7"/>
        <v>0</v>
      </c>
    </row>
    <row r="96" spans="2:8" ht="15.75" x14ac:dyDescent="0.25">
      <c r="B96" s="17">
        <v>14</v>
      </c>
      <c r="C96" s="123" t="s">
        <v>291</v>
      </c>
      <c r="D96" s="124" t="s">
        <v>292</v>
      </c>
      <c r="E96" s="129" t="s">
        <v>283</v>
      </c>
      <c r="F96" s="147">
        <v>8</v>
      </c>
      <c r="G96" s="164"/>
      <c r="H96" s="125">
        <f t="shared" si="7"/>
        <v>0</v>
      </c>
    </row>
    <row r="97" spans="2:8" ht="16.5" thickBot="1" x14ac:dyDescent="0.3">
      <c r="B97" s="17"/>
      <c r="C97" s="17"/>
      <c r="D97" s="5"/>
      <c r="E97" s="5"/>
      <c r="F97" s="5"/>
      <c r="G97" s="5"/>
      <c r="H97" s="125"/>
    </row>
    <row r="98" spans="2:8" ht="15.75" thickBot="1" x14ac:dyDescent="0.3">
      <c r="B98" s="210" t="s">
        <v>287</v>
      </c>
      <c r="C98" s="211"/>
      <c r="D98" s="211"/>
      <c r="E98" s="211"/>
      <c r="F98" s="211"/>
      <c r="G98" s="212"/>
      <c r="H98" s="127">
        <f>SUM(H83:H97)</f>
        <v>0</v>
      </c>
    </row>
    <row r="99" spans="2:8" x14ac:dyDescent="0.25">
      <c r="B99" s="157"/>
      <c r="C99" s="157"/>
      <c r="D99" s="157"/>
      <c r="E99" s="157"/>
      <c r="F99" s="157"/>
      <c r="G99" s="157"/>
      <c r="H99" s="157"/>
    </row>
    <row r="100" spans="2:8" x14ac:dyDescent="0.25">
      <c r="B100" s="157"/>
      <c r="C100" s="157"/>
      <c r="D100" s="157"/>
      <c r="E100" s="157"/>
      <c r="F100" s="157"/>
      <c r="G100" s="157"/>
      <c r="H100" s="157"/>
    </row>
    <row r="101" spans="2:8" x14ac:dyDescent="0.25">
      <c r="B101" s="157"/>
      <c r="C101" s="157"/>
      <c r="D101" s="157"/>
      <c r="E101" s="157"/>
      <c r="F101" s="157"/>
      <c r="G101" s="157"/>
      <c r="H101" s="157"/>
    </row>
    <row r="102" spans="2:8" x14ac:dyDescent="0.25">
      <c r="B102" s="157"/>
      <c r="C102" s="157"/>
      <c r="D102" s="157"/>
      <c r="E102" s="157"/>
      <c r="F102" s="157"/>
      <c r="G102" s="157"/>
      <c r="H102" s="157"/>
    </row>
  </sheetData>
  <sheetProtection algorithmName="SHA-512" hashValue="a94QBCAY2e75iujqC8Lh9/O7DwYiZniE1tX+wa39u88gyZHvm2wpMwBrMhMBB2j7kLtUjPkF4SyUwtFPtTVWXw==" saltValue="lHMj5aDZOk6hE4xHt3qpFg==" spinCount="100000" sheet="1" objects="1" scenarios="1"/>
  <mergeCells count="29">
    <mergeCell ref="C18:F18"/>
    <mergeCell ref="B6:H6"/>
    <mergeCell ref="B8:H8"/>
    <mergeCell ref="C9:F9"/>
    <mergeCell ref="B15:G15"/>
    <mergeCell ref="B17:H17"/>
    <mergeCell ref="C54:F54"/>
    <mergeCell ref="B23:G23"/>
    <mergeCell ref="B24:H24"/>
    <mergeCell ref="C25:F25"/>
    <mergeCell ref="B30:G30"/>
    <mergeCell ref="B32:H32"/>
    <mergeCell ref="C33:F33"/>
    <mergeCell ref="B98:G98"/>
    <mergeCell ref="C1:H1"/>
    <mergeCell ref="C2:H2"/>
    <mergeCell ref="C3:H3"/>
    <mergeCell ref="E4:F4"/>
    <mergeCell ref="B62:G62"/>
    <mergeCell ref="B67:H67"/>
    <mergeCell ref="C68:F68"/>
    <mergeCell ref="B77:G77"/>
    <mergeCell ref="B80:H80"/>
    <mergeCell ref="C81:F81"/>
    <mergeCell ref="B40:G40"/>
    <mergeCell ref="B43:H43"/>
    <mergeCell ref="C44:F44"/>
    <mergeCell ref="B50:G50"/>
    <mergeCell ref="B53:H5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9"/>
  <sheetViews>
    <sheetView view="pageBreakPreview" zoomScaleNormal="100" zoomScaleSheetLayoutView="100" workbookViewId="0">
      <selection activeCell="I23" sqref="I23"/>
    </sheetView>
  </sheetViews>
  <sheetFormatPr defaultRowHeight="15" x14ac:dyDescent="0.25"/>
  <cols>
    <col min="1" max="1" width="15.140625" customWidth="1"/>
    <col min="2" max="2" width="18.7109375" customWidth="1"/>
    <col min="5" max="5" width="24.28515625" customWidth="1"/>
    <col min="6" max="6" width="28.28515625" customWidth="1"/>
    <col min="8" max="8" width="13.5703125" customWidth="1"/>
    <col min="9" max="9" width="18.5703125" customWidth="1"/>
    <col min="12" max="12" width="9.140625" customWidth="1"/>
  </cols>
  <sheetData>
    <row r="1" spans="2:9" x14ac:dyDescent="0.25">
      <c r="B1" s="158" t="s">
        <v>16</v>
      </c>
      <c r="C1" s="193" t="s">
        <v>99</v>
      </c>
      <c r="D1" s="193"/>
      <c r="E1" s="193"/>
      <c r="F1" s="193"/>
      <c r="G1" s="193"/>
      <c r="H1" s="229"/>
      <c r="I1" s="159"/>
    </row>
    <row r="2" spans="2:9" x14ac:dyDescent="0.25">
      <c r="B2" s="158" t="s">
        <v>17</v>
      </c>
      <c r="C2" s="193" t="s">
        <v>353</v>
      </c>
      <c r="D2" s="193"/>
      <c r="E2" s="193"/>
      <c r="F2" s="193"/>
      <c r="G2" s="193"/>
      <c r="H2" s="229"/>
      <c r="I2" s="165"/>
    </row>
    <row r="3" spans="2:9" ht="15.75" thickBot="1" x14ac:dyDescent="0.3">
      <c r="B3" s="159" t="s">
        <v>18</v>
      </c>
      <c r="C3" s="194" t="s">
        <v>101</v>
      </c>
      <c r="D3" s="194"/>
      <c r="E3" s="194"/>
      <c r="F3" s="194"/>
      <c r="G3" s="194"/>
      <c r="H3" s="230"/>
      <c r="I3" s="165"/>
    </row>
    <row r="4" spans="2:9" ht="15.75" thickBot="1" x14ac:dyDescent="0.3">
      <c r="B4" s="195" t="s">
        <v>351</v>
      </c>
      <c r="C4" s="231"/>
      <c r="D4" s="196"/>
      <c r="E4" s="195" t="s">
        <v>352</v>
      </c>
      <c r="F4" s="196"/>
      <c r="G4" s="160"/>
      <c r="H4" s="161" t="s">
        <v>19</v>
      </c>
      <c r="I4" s="166"/>
    </row>
    <row r="5" spans="2:9" ht="15.75" thickBot="1" x14ac:dyDescent="0.3">
      <c r="B5" s="11"/>
      <c r="C5" s="12"/>
      <c r="D5" s="12"/>
      <c r="E5" s="131"/>
      <c r="F5" s="131"/>
      <c r="G5" s="12"/>
      <c r="H5" s="12"/>
    </row>
    <row r="6" spans="2:9" ht="24" thickBot="1" x14ac:dyDescent="0.3">
      <c r="B6" s="241" t="s">
        <v>138</v>
      </c>
      <c r="C6" s="242"/>
      <c r="D6" s="242"/>
      <c r="E6" s="242"/>
      <c r="F6" s="242"/>
      <c r="G6" s="242"/>
      <c r="H6" s="242"/>
      <c r="I6" s="243"/>
    </row>
    <row r="7" spans="2:9" ht="15.75" thickBot="1" x14ac:dyDescent="0.3">
      <c r="B7" s="48"/>
      <c r="C7" s="49"/>
      <c r="D7" s="49"/>
      <c r="E7" s="49"/>
      <c r="F7" s="50"/>
      <c r="G7" s="50"/>
      <c r="H7" s="51"/>
      <c r="I7" s="52"/>
    </row>
    <row r="8" spans="2:9" ht="20.25" x14ac:dyDescent="0.25">
      <c r="B8" s="244" t="s">
        <v>0</v>
      </c>
      <c r="C8" s="246" t="s">
        <v>139</v>
      </c>
      <c r="D8" s="247"/>
      <c r="E8" s="248"/>
      <c r="F8" s="252" t="s">
        <v>140</v>
      </c>
      <c r="G8" s="254" t="s">
        <v>141</v>
      </c>
      <c r="H8" s="256" t="s">
        <v>148</v>
      </c>
      <c r="I8" s="257"/>
    </row>
    <row r="9" spans="2:9" ht="16.5" thickBot="1" x14ac:dyDescent="0.3">
      <c r="B9" s="245"/>
      <c r="C9" s="249"/>
      <c r="D9" s="250"/>
      <c r="E9" s="251"/>
      <c r="F9" s="253"/>
      <c r="G9" s="255"/>
      <c r="H9" s="53" t="s">
        <v>142</v>
      </c>
      <c r="I9" s="54" t="s">
        <v>143</v>
      </c>
    </row>
    <row r="10" spans="2:9" x14ac:dyDescent="0.25">
      <c r="B10" s="232">
        <v>1</v>
      </c>
      <c r="C10" s="234" t="str">
        <f>'ORÇ. RESUMO'!C8</f>
        <v xml:space="preserve">SERVIÇOS PRELIMINARES E CANTEIRO </v>
      </c>
      <c r="D10" s="234"/>
      <c r="E10" s="234"/>
      <c r="F10" s="236">
        <f>'ORÇ. RESUMO'!D8</f>
        <v>0</v>
      </c>
      <c r="G10" s="240" t="e">
        <f>F10/F22</f>
        <v>#DIV/0!</v>
      </c>
      <c r="H10" s="167"/>
      <c r="I10" s="167"/>
    </row>
    <row r="11" spans="2:9" x14ac:dyDescent="0.25">
      <c r="B11" s="233"/>
      <c r="C11" s="235"/>
      <c r="D11" s="235"/>
      <c r="E11" s="235"/>
      <c r="F11" s="237"/>
      <c r="G11" s="239"/>
      <c r="H11" s="168">
        <f>H10*F10</f>
        <v>0</v>
      </c>
      <c r="I11" s="168">
        <f>I10*F10</f>
        <v>0</v>
      </c>
    </row>
    <row r="12" spans="2:9" x14ac:dyDescent="0.25">
      <c r="B12" s="233">
        <v>2</v>
      </c>
      <c r="C12" s="234" t="str">
        <f>'ORÇ. RESUMO'!C9</f>
        <v xml:space="preserve"> FUNDAÇÕES, TRABALHOS EM TERRA E INFRAESTRUTURA</v>
      </c>
      <c r="D12" s="234"/>
      <c r="E12" s="234"/>
      <c r="F12" s="236">
        <f>'ORÇ. RESUMO'!D9</f>
        <v>0</v>
      </c>
      <c r="G12" s="238" t="e">
        <f>F12/F22</f>
        <v>#DIV/0!</v>
      </c>
      <c r="H12" s="167"/>
      <c r="I12" s="167"/>
    </row>
    <row r="13" spans="2:9" x14ac:dyDescent="0.25">
      <c r="B13" s="233"/>
      <c r="C13" s="235"/>
      <c r="D13" s="235"/>
      <c r="E13" s="235"/>
      <c r="F13" s="237"/>
      <c r="G13" s="239"/>
      <c r="H13" s="168">
        <f>H12*F12</f>
        <v>0</v>
      </c>
      <c r="I13" s="168">
        <f>I12*F12</f>
        <v>0</v>
      </c>
    </row>
    <row r="14" spans="2:9" x14ac:dyDescent="0.25">
      <c r="B14" s="233">
        <v>3</v>
      </c>
      <c r="C14" s="234" t="str">
        <f>'ORÇ. RESUMO'!C10</f>
        <v>ESTRUTURA - PILARES, VIGAS DE RESPALDO E CINTAS</v>
      </c>
      <c r="D14" s="234"/>
      <c r="E14" s="234"/>
      <c r="F14" s="236">
        <f>'ORÇ. RESUMO'!D10</f>
        <v>0</v>
      </c>
      <c r="G14" s="238" t="e">
        <f>F14/F22</f>
        <v>#DIV/0!</v>
      </c>
      <c r="H14" s="167"/>
      <c r="I14" s="167"/>
    </row>
    <row r="15" spans="2:9" x14ac:dyDescent="0.25">
      <c r="B15" s="233"/>
      <c r="C15" s="235"/>
      <c r="D15" s="235"/>
      <c r="E15" s="235"/>
      <c r="F15" s="237"/>
      <c r="G15" s="239"/>
      <c r="H15" s="168">
        <f>H14*F14</f>
        <v>0</v>
      </c>
      <c r="I15" s="168">
        <f>I14*F14</f>
        <v>0</v>
      </c>
    </row>
    <row r="16" spans="2:9" x14ac:dyDescent="0.25">
      <c r="B16" s="233">
        <v>4</v>
      </c>
      <c r="C16" s="234" t="str">
        <f>'ORÇ. RESUMO'!C11</f>
        <v>ALVENARIA EM BLOCOS ESTRUTURAIS</v>
      </c>
      <c r="D16" s="234"/>
      <c r="E16" s="234"/>
      <c r="F16" s="236">
        <f>'ORÇ. RESUMO'!D11</f>
        <v>0</v>
      </c>
      <c r="G16" s="238" t="e">
        <f>F16/F22</f>
        <v>#DIV/0!</v>
      </c>
      <c r="H16" s="167"/>
      <c r="I16" s="167"/>
    </row>
    <row r="17" spans="2:9" x14ac:dyDescent="0.25">
      <c r="B17" s="233"/>
      <c r="C17" s="235"/>
      <c r="D17" s="235"/>
      <c r="E17" s="235"/>
      <c r="F17" s="237"/>
      <c r="G17" s="239"/>
      <c r="H17" s="168">
        <f>H16*F16</f>
        <v>0</v>
      </c>
      <c r="I17" s="168">
        <f>I16*F16</f>
        <v>0</v>
      </c>
    </row>
    <row r="18" spans="2:9" x14ac:dyDescent="0.25">
      <c r="B18" s="232">
        <v>5</v>
      </c>
      <c r="C18" s="234" t="str">
        <f>'ORÇ. RESUMO'!C12</f>
        <v>REVESTIMENTOS</v>
      </c>
      <c r="D18" s="234"/>
      <c r="E18" s="234"/>
      <c r="F18" s="236">
        <f>'ORÇ. RESUMO'!D12</f>
        <v>0</v>
      </c>
      <c r="G18" s="238" t="e">
        <f>F18/F22</f>
        <v>#DIV/0!</v>
      </c>
      <c r="H18" s="167"/>
      <c r="I18" s="167"/>
    </row>
    <row r="19" spans="2:9" x14ac:dyDescent="0.25">
      <c r="B19" s="233"/>
      <c r="C19" s="235"/>
      <c r="D19" s="235"/>
      <c r="E19" s="235"/>
      <c r="F19" s="237"/>
      <c r="G19" s="239"/>
      <c r="H19" s="168">
        <f>H18*F18</f>
        <v>0</v>
      </c>
      <c r="I19" s="168">
        <f>I18*F18</f>
        <v>0</v>
      </c>
    </row>
    <row r="20" spans="2:9" x14ac:dyDescent="0.25">
      <c r="B20" s="233">
        <v>6</v>
      </c>
      <c r="C20" s="234" t="str">
        <f>'ORÇ. RESUMO'!C13</f>
        <v>DRENAGEM PARA ARRIMOS</v>
      </c>
      <c r="D20" s="234"/>
      <c r="E20" s="234"/>
      <c r="F20" s="236">
        <f>'ORÇ. RESUMO'!D13</f>
        <v>0</v>
      </c>
      <c r="G20" s="238" t="e">
        <f>F20/F22</f>
        <v>#DIV/0!</v>
      </c>
      <c r="H20" s="167"/>
      <c r="I20" s="167"/>
    </row>
    <row r="21" spans="2:9" ht="15.75" thickBot="1" x14ac:dyDescent="0.3">
      <c r="B21" s="233"/>
      <c r="C21" s="235"/>
      <c r="D21" s="235"/>
      <c r="E21" s="235"/>
      <c r="F21" s="237"/>
      <c r="G21" s="239"/>
      <c r="H21" s="168">
        <f>H20*F20</f>
        <v>0</v>
      </c>
      <c r="I21" s="168">
        <f>I20*F20</f>
        <v>0</v>
      </c>
    </row>
    <row r="22" spans="2:9" x14ac:dyDescent="0.25">
      <c r="B22" s="55" t="s">
        <v>144</v>
      </c>
      <c r="C22" s="56"/>
      <c r="D22" s="57"/>
      <c r="E22" s="57"/>
      <c r="F22" s="222">
        <f>SUM(F10:F21)</f>
        <v>0</v>
      </c>
      <c r="G22" s="224"/>
      <c r="H22" s="58">
        <f>H11+H13+H15+H17+H19+H21</f>
        <v>0</v>
      </c>
      <c r="I22" s="58">
        <f>I11+I13+I15+I17+I19+I21</f>
        <v>0</v>
      </c>
    </row>
    <row r="23" spans="2:9" ht="15.75" thickBot="1" x14ac:dyDescent="0.3">
      <c r="B23" s="59" t="s">
        <v>145</v>
      </c>
      <c r="C23" s="60"/>
      <c r="D23" s="60"/>
      <c r="E23" s="60"/>
      <c r="F23" s="223"/>
      <c r="G23" s="225"/>
      <c r="H23" s="61">
        <f>ROUND(H22,2)</f>
        <v>0</v>
      </c>
      <c r="I23" s="62">
        <f>H23+I22</f>
        <v>0</v>
      </c>
    </row>
    <row r="24" spans="2:9" x14ac:dyDescent="0.25">
      <c r="B24" s="63" t="s">
        <v>146</v>
      </c>
      <c r="C24" s="64"/>
      <c r="D24" s="64"/>
      <c r="E24" s="64"/>
      <c r="F24" s="226"/>
      <c r="G24" s="227" t="e">
        <f>TRUNC(SUM(G10:G21),2)</f>
        <v>#DIV/0!</v>
      </c>
      <c r="H24" s="65" t="e">
        <f>H22/F22</f>
        <v>#DIV/0!</v>
      </c>
      <c r="I24" s="66" t="e">
        <f>I22/F22</f>
        <v>#DIV/0!</v>
      </c>
    </row>
    <row r="25" spans="2:9" ht="15.75" thickBot="1" x14ac:dyDescent="0.3">
      <c r="B25" s="67" t="s">
        <v>147</v>
      </c>
      <c r="C25" s="68"/>
      <c r="D25" s="68"/>
      <c r="E25" s="68"/>
      <c r="F25" s="225"/>
      <c r="G25" s="228"/>
      <c r="H25" s="69" t="e">
        <f>H24</f>
        <v>#DIV/0!</v>
      </c>
      <c r="I25" s="70" t="e">
        <f>H24+I24</f>
        <v>#DIV/0!</v>
      </c>
    </row>
    <row r="26" spans="2:9" x14ac:dyDescent="0.25">
      <c r="B26" s="157"/>
      <c r="C26" s="157"/>
      <c r="D26" s="157"/>
      <c r="E26" s="157"/>
      <c r="F26" s="157"/>
      <c r="G26" s="157"/>
      <c r="H26" s="157"/>
      <c r="I26" s="157"/>
    </row>
    <row r="27" spans="2:9" x14ac:dyDescent="0.25">
      <c r="B27" s="157"/>
      <c r="C27" s="157"/>
      <c r="D27" s="157"/>
      <c r="E27" s="157"/>
      <c r="F27" s="157"/>
      <c r="G27" s="157"/>
      <c r="H27" s="157"/>
      <c r="I27" s="157"/>
    </row>
    <row r="28" spans="2:9" x14ac:dyDescent="0.25">
      <c r="B28" s="157"/>
      <c r="C28" s="157"/>
      <c r="D28" s="157"/>
      <c r="E28" s="157"/>
      <c r="F28" s="157"/>
      <c r="G28" s="157"/>
      <c r="H28" s="157"/>
      <c r="I28" s="157"/>
    </row>
    <row r="29" spans="2:9" x14ac:dyDescent="0.25">
      <c r="B29" s="157"/>
      <c r="C29" s="157"/>
      <c r="D29" s="157"/>
      <c r="E29" s="157"/>
      <c r="F29" s="157"/>
      <c r="G29" s="157"/>
      <c r="H29" s="157"/>
      <c r="I29" s="157"/>
    </row>
  </sheetData>
  <sheetProtection algorithmName="SHA-512" hashValue="Yxfg97/yd08+pH2yOdqAOsFafhnSZMhj+mauhLeI4RXokvq11olGf2FSjHTRvtJMMp6bhXm8+BXefNxugWVqrg==" saltValue="iB9ZjNvX5hIQIg+VcxDF9g==" spinCount="100000" sheet="1" objects="1" scenarios="1"/>
  <mergeCells count="39">
    <mergeCell ref="B6:I6"/>
    <mergeCell ref="B8:B9"/>
    <mergeCell ref="C8:E9"/>
    <mergeCell ref="F8:F9"/>
    <mergeCell ref="G8:G9"/>
    <mergeCell ref="H8:I8"/>
    <mergeCell ref="B10:B11"/>
    <mergeCell ref="C10:E11"/>
    <mergeCell ref="F10:F11"/>
    <mergeCell ref="G10:G11"/>
    <mergeCell ref="B12:B13"/>
    <mergeCell ref="C12:E13"/>
    <mergeCell ref="F12:F13"/>
    <mergeCell ref="G12:G13"/>
    <mergeCell ref="G20:G21"/>
    <mergeCell ref="B14:B15"/>
    <mergeCell ref="C14:E15"/>
    <mergeCell ref="F14:F15"/>
    <mergeCell ref="G14:G15"/>
    <mergeCell ref="B16:B17"/>
    <mergeCell ref="C16:E17"/>
    <mergeCell ref="F16:F17"/>
    <mergeCell ref="G16:G17"/>
    <mergeCell ref="F22:F23"/>
    <mergeCell ref="G22:G23"/>
    <mergeCell ref="F24:F25"/>
    <mergeCell ref="G24:G25"/>
    <mergeCell ref="C1:H1"/>
    <mergeCell ref="C2:H2"/>
    <mergeCell ref="C3:H3"/>
    <mergeCell ref="E4:F4"/>
    <mergeCell ref="B4:D4"/>
    <mergeCell ref="B18:B19"/>
    <mergeCell ref="C18:E19"/>
    <mergeCell ref="F18:F19"/>
    <mergeCell ref="G18:G19"/>
    <mergeCell ref="B20:B21"/>
    <mergeCell ref="C20:E21"/>
    <mergeCell ref="F20:F21"/>
  </mergeCells>
  <pageMargins left="0.511811024" right="0.511811024" top="0.78740157499999996" bottom="0.78740157499999996" header="0.31496062000000002" footer="0.31496062000000002"/>
  <pageSetup paperSize="9" orientation="landscape" r:id="rId1"/>
  <ignoredErrors>
    <ignoredError sqref="F11:G11 G1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ORÇ. RESUMO</vt:lpstr>
      <vt:lpstr>PLANILHA</vt:lpstr>
      <vt:lpstr>MEM.CALC.</vt:lpstr>
      <vt:lpstr>COMPOS.</vt:lpstr>
      <vt:lpstr>CRONOGRAMA</vt:lpstr>
      <vt:lpstr>COMPOS.!Area_de_impressao</vt:lpstr>
      <vt:lpstr>CRONOGRAMA!Area_de_impressao</vt:lpstr>
      <vt:lpstr>'ORÇ. RESUMO'!Area_de_impressao</vt:lpstr>
      <vt:lpstr>PLANILHA!Area_de_impressao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Projetos</dc:creator>
  <cp:lastModifiedBy>Franklyn Oliveira Custódio</cp:lastModifiedBy>
  <cp:lastPrinted>2022-06-07T17:04:09Z</cp:lastPrinted>
  <dcterms:created xsi:type="dcterms:W3CDTF">2022-03-16T16:57:58Z</dcterms:created>
  <dcterms:modified xsi:type="dcterms:W3CDTF">2022-07-20T14:08:56Z</dcterms:modified>
</cp:coreProperties>
</file>