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R:\SHM\ORC\2022\10 - MURO DE ARRIMO\04 - BATAGUASSU\LICITANTES\"/>
    </mc:Choice>
  </mc:AlternateContent>
  <xr:revisionPtr revIDLastSave="0" documentId="13_ncr:1_{1B2204CD-CE21-46C4-BE4B-CBAF5357A1DC}" xr6:coauthVersionLast="45" xr6:coauthVersionMax="45" xr10:uidLastSave="{00000000-0000-0000-0000-000000000000}"/>
  <workbookProtection workbookAlgorithmName="SHA-512" workbookHashValue="PoU+axoYtyPT3P2ncHqLYzMYRH7eeLrlPxrzkOF1NZNWXudvPojXAZ4bUU7dMy6YXRRAiFflzjA6ysQgFw3ypw==" workbookSaltValue="tOYC+GliAcNEPOsoXLfDNg==" workbookSpinCount="100000" lockStructure="1"/>
  <bookViews>
    <workbookView xWindow="-120" yWindow="-120" windowWidth="29040" windowHeight="15840" xr2:uid="{00000000-000D-0000-FFFF-FFFF00000000}"/>
  </bookViews>
  <sheets>
    <sheet name="ORÇ.RESUMO" sheetId="2" r:id="rId1"/>
    <sheet name="PLANILHA" sheetId="1" r:id="rId2"/>
    <sheet name="MEM.CALC" sheetId="4" state="hidden" r:id="rId3"/>
    <sheet name="COMPOSIÇOES" sheetId="5" r:id="rId4"/>
    <sheet name="CRONOGRAMA" sheetId="3" r:id="rId5"/>
    <sheet name="BDI" sheetId="6" state="hidden" r:id="rId6"/>
  </sheets>
  <externalReferences>
    <externalReference r:id="rId7"/>
    <externalReference r:id="rId8"/>
  </externalReferences>
  <definedNames>
    <definedName name="_xlnm.Print_Area" localSheetId="3">COMPOSIÇOES!$A$1:$G$85</definedName>
    <definedName name="_xlnm.Print_Area" localSheetId="4">CRONOGRAMA!$A$1:$H$28</definedName>
    <definedName name="_xlnm.Print_Area" localSheetId="0">ORÇ.RESUMO!$A$1:$D$20</definedName>
    <definedName name="_xlnm.Print_Area" localSheetId="1">PLANILHA!$A$1:$G$70</definedName>
    <definedName name="municipio">'[1]Municípios ISS'!$A$2:$A$80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7" i="6" l="1"/>
  <c r="D19" i="6" s="1"/>
  <c r="D21" i="6" s="1"/>
  <c r="G62" i="1" l="1"/>
  <c r="G61" i="1"/>
  <c r="G54" i="1"/>
  <c r="G50" i="1"/>
  <c r="G49" i="1"/>
  <c r="G48" i="1"/>
  <c r="G47" i="1"/>
  <c r="G79" i="5" l="1"/>
  <c r="G78" i="5"/>
  <c r="G77" i="5"/>
  <c r="G76" i="5"/>
  <c r="G75" i="5"/>
  <c r="G74" i="5"/>
  <c r="G73" i="5"/>
  <c r="G72" i="5"/>
  <c r="G71" i="5"/>
  <c r="G70" i="5"/>
  <c r="G69" i="5"/>
  <c r="G68" i="5"/>
  <c r="G67" i="5"/>
  <c r="G66" i="5"/>
  <c r="G56" i="5"/>
  <c r="G55" i="5"/>
  <c r="G54" i="5"/>
  <c r="G53" i="5"/>
  <c r="G52" i="5"/>
  <c r="G42" i="5"/>
  <c r="G41" i="5"/>
  <c r="G40" i="5"/>
  <c r="G39" i="5"/>
  <c r="G45" i="5" s="1"/>
  <c r="G30" i="5"/>
  <c r="G29" i="5"/>
  <c r="G33" i="5" s="1"/>
  <c r="G23" i="5"/>
  <c r="G22" i="5"/>
  <c r="G21" i="5"/>
  <c r="G24" i="5" s="1"/>
  <c r="G15" i="5"/>
  <c r="G14" i="5"/>
  <c r="G13" i="5"/>
  <c r="G12" i="5"/>
  <c r="G16" i="5" l="1"/>
  <c r="G81" i="5"/>
  <c r="G59" i="5"/>
  <c r="B11" i="3"/>
  <c r="B13" i="3"/>
  <c r="B15" i="3"/>
  <c r="B17" i="3"/>
  <c r="B19" i="3"/>
  <c r="G44" i="1" l="1"/>
  <c r="G43" i="1"/>
  <c r="G42" i="1"/>
  <c r="G41" i="1"/>
  <c r="G40" i="1"/>
  <c r="G34" i="1"/>
  <c r="G33" i="1"/>
  <c r="G32" i="1"/>
  <c r="G31" i="1"/>
  <c r="G30" i="1"/>
  <c r="G26" i="1" l="1"/>
  <c r="G25" i="1"/>
  <c r="G21" i="1"/>
  <c r="G20" i="1"/>
  <c r="G19" i="1"/>
  <c r="G14" i="1"/>
  <c r="G11" i="1"/>
  <c r="G10" i="1"/>
  <c r="G9" i="1"/>
  <c r="G13" i="1"/>
  <c r="G12" i="1"/>
  <c r="G56" i="1" l="1"/>
  <c r="C12" i="2" s="1"/>
  <c r="E17" i="3" s="1"/>
  <c r="G64" i="1" l="1"/>
  <c r="C13" i="2" s="1"/>
  <c r="E19" i="3" s="1"/>
  <c r="G51" i="1"/>
  <c r="C11" i="2" s="1"/>
  <c r="E15" i="3" s="1"/>
  <c r="G36" i="1"/>
  <c r="C10" i="2" s="1"/>
  <c r="E13" i="3" s="1"/>
  <c r="G15" i="1" l="1"/>
  <c r="G66" i="1" l="1"/>
  <c r="C9" i="2"/>
  <c r="E11" i="3" l="1"/>
  <c r="C16" i="2"/>
  <c r="G21" i="3" l="1"/>
  <c r="E21" i="3"/>
  <c r="F11" i="3" s="1"/>
  <c r="H21" i="3"/>
  <c r="H23" i="3" l="1"/>
  <c r="G22" i="3"/>
  <c r="H22" i="3" s="1"/>
  <c r="G23" i="3"/>
  <c r="F15" i="3"/>
  <c r="F17" i="3"/>
  <c r="F19" i="3"/>
  <c r="F13" i="3"/>
  <c r="F23" i="3" l="1"/>
  <c r="H24" i="3"/>
  <c r="G24" i="3"/>
</calcChain>
</file>

<file path=xl/sharedStrings.xml><?xml version="1.0" encoding="utf-8"?>
<sst xmlns="http://schemas.openxmlformats.org/spreadsheetml/2006/main" count="507" uniqueCount="301">
  <si>
    <t>ITEM</t>
  </si>
  <si>
    <t>UNID.</t>
  </si>
  <si>
    <t>QUANTID.</t>
  </si>
  <si>
    <t>PREÇO UNIT.</t>
  </si>
  <si>
    <t>PREÇO TOTAL</t>
  </si>
  <si>
    <t>m3</t>
  </si>
  <si>
    <t>m2</t>
  </si>
  <si>
    <t xml:space="preserve">m </t>
  </si>
  <si>
    <t>TRELICA NERVURADA (ESPACADOR), ALTURA = 120,0 MM, DIAMETRO DOS BANZOS INFERIORES E SUPERIOR = 6,0 MM, DIAMETRO DA DIAGONAL = 4,2 MM</t>
  </si>
  <si>
    <t xml:space="preserve">CONCRETO FCK = 25MPA, TRAÇO 1:2,3:2,7 (EM MASSA SECA DE CIMENTO/ AREIA MÉDIA/ BRITA 1) - PREPARO MECÂNICO COM BETONEIRA 400 L. </t>
  </si>
  <si>
    <t>VALOR GLOBAL COM BDI  .......R$</t>
  </si>
  <si>
    <t>SINAPI / AGEHAB</t>
  </si>
  <si>
    <t>AGEHAB.0072</t>
  </si>
  <si>
    <t>AGEHAB.0070</t>
  </si>
  <si>
    <t>SUBTOTAL   01</t>
  </si>
  <si>
    <t>DISCRIMINAÇÃO DOS SERVIÇOS</t>
  </si>
  <si>
    <t xml:space="preserve">OBRA : </t>
  </si>
  <si>
    <t>LOCAL :</t>
  </si>
  <si>
    <t>CIDADE :</t>
  </si>
  <si>
    <t>Sinapi não desonerado</t>
  </si>
  <si>
    <t>BDI : 22,22 %</t>
  </si>
  <si>
    <t>LIMPEZA MANUAL DE VEGETAÇÃO EM TERRENO COM ENXADA.</t>
  </si>
  <si>
    <t>01 - SERVIÇOS PRELIMINAES  E CANTEIRO DE OBRAS</t>
  </si>
  <si>
    <t>1.1</t>
  </si>
  <si>
    <t>1.2</t>
  </si>
  <si>
    <t>1.3</t>
  </si>
  <si>
    <t>1.4</t>
  </si>
  <si>
    <t>1.5</t>
  </si>
  <si>
    <t>1.6</t>
  </si>
  <si>
    <t>m</t>
  </si>
  <si>
    <t xml:space="preserve">EXECUÇÃO DE DEPÓSITO EM CANTEIRO DE OBRA EM CHAPA DE MADEIRA COMPENSADA, NÃO INCLUSO MOBILIÁRIO. </t>
  </si>
  <si>
    <t>INSTALAÇÃO/LIGAÇÃO PROVISÓRIA DE ÁGUA E ESGOTO</t>
  </si>
  <si>
    <t>INSTALAÇÃO/LIGAÇÃO PROVISÓRIA DE ENERGIA ELÉTRICA BAIXA TENSÃO</t>
  </si>
  <si>
    <t>unid.</t>
  </si>
  <si>
    <t>ADMINISTRAÇÃO LOCAL (ENGENHEIRO, MESTRE,ETC)</t>
  </si>
  <si>
    <t>GB</t>
  </si>
  <si>
    <t>02- FUNDAÇÕES, TRABALHOS EM TERRA E INFRAESTRUTURA</t>
  </si>
  <si>
    <t>COMP. 01</t>
  </si>
  <si>
    <t>2.1</t>
  </si>
  <si>
    <t>ESTACAS</t>
  </si>
  <si>
    <t>2.1.1</t>
  </si>
  <si>
    <t xml:space="preserve">ESTACA BROCA EM CONCRETO 25 Mpa DIÂMETRO 25 cm </t>
  </si>
  <si>
    <t>2.1.2</t>
  </si>
  <si>
    <t>2.1.3</t>
  </si>
  <si>
    <t xml:space="preserve">CORTE E DOBRA DE AÇO CA-50, DIÂMETRO DE 8,0 MM, UTILIZADO EM ESTRUTURAS DIVERSAS, EXCETO LAJES. </t>
  </si>
  <si>
    <t>kg</t>
  </si>
  <si>
    <t xml:space="preserve">CORTE E DOBRA DE AÇO CA-60, DIÂMETRO DE 5,0 MM, UTILIZADO EM ESTRUTURAS DIVERSAS, EXCETO LAJES. </t>
  </si>
  <si>
    <t>2.2</t>
  </si>
  <si>
    <t>TRABALHOS EM TERRA (ESCAVAÇÕES PARA EXECUÇÃO DOS ARRIMOS, COM REATERRO)</t>
  </si>
  <si>
    <t>2.2.1</t>
  </si>
  <si>
    <t>2.2.2</t>
  </si>
  <si>
    <t xml:space="preserve">REATERRO MECANIZADO DE VALA COM RETROESCAVADEIRA (CAPACIDADE DA CAÇAMBA DA RETRO: 0,26 M³ / POTÊNCIA: 88 HP), LARGURA ATÉ 0,8 M, PROFUNDIDADE ATÉ 1,5 M, COM SOLO DE 1ª CATEGORIA EM LOCAIS COM BAIXO NÍVEL DE INTERFERÊNCIA. </t>
  </si>
  <si>
    <t>2.3</t>
  </si>
  <si>
    <t>BALDRAMES</t>
  </si>
  <si>
    <t>2.3.1</t>
  </si>
  <si>
    <t>2.3.2</t>
  </si>
  <si>
    <t>2.3.3</t>
  </si>
  <si>
    <t>LANÇAMENTO COM USO DE BALDES, ADENSAMENTO E ACABAMENTO DE CONCRETO EM ESTRUTURAS.</t>
  </si>
  <si>
    <t>SUBTOTAL   02</t>
  </si>
  <si>
    <t>03- ESTRUTURA - PILARES, VIGAS DE RESPALDO E CINTAS</t>
  </si>
  <si>
    <t>2.3.4</t>
  </si>
  <si>
    <t>3.1</t>
  </si>
  <si>
    <t>PILARES</t>
  </si>
  <si>
    <t>3.1.1</t>
  </si>
  <si>
    <t xml:space="preserve">MONTAGEM E DESMONTAGEM DE FÔRMA DE PILARES RETANGULARES E ESTRUTURAS SIMILARES, PÉ-DIREITO SIMPLES, EM CHAPA DE MADEIRA COMPENSADA RESINADA, 6 UTILIZAÇÕES. </t>
  </si>
  <si>
    <t>3.1.2</t>
  </si>
  <si>
    <t>3.1.3</t>
  </si>
  <si>
    <t>3.1.4</t>
  </si>
  <si>
    <t>3.1.5</t>
  </si>
  <si>
    <t>3.2</t>
  </si>
  <si>
    <t>3.2.1</t>
  </si>
  <si>
    <t>3.2.2</t>
  </si>
  <si>
    <t>3.2.3</t>
  </si>
  <si>
    <t>3.2.4</t>
  </si>
  <si>
    <t>04- ALVENARIA EM BLOCOS ESTRUTURAIS</t>
  </si>
  <si>
    <t>4.1</t>
  </si>
  <si>
    <t>ALVENARIA DE BLOCOS DE CONCRETO ESTRUTURAL 14X19X39 CM, (ESPESSURA 14 CM), FBK = 4,5 MPA, PARA PAREDES COM ÁREA LÍQUIDA MENOR QUE 6M², SEM VÃOS, UTILIZANDO PALHETA.</t>
  </si>
  <si>
    <t>SUBTOTAL   03</t>
  </si>
  <si>
    <t>SUBTOTAL   04</t>
  </si>
  <si>
    <t>05 -  REVESTIMENTOS</t>
  </si>
  <si>
    <t>IMPERMEABILIZAÇÃO DE PAREDES COM ARGAMASSA DE CIMENTO E AREIA, COM ADITIVO IMPERMEABILIZANTE, E = 2CM.</t>
  </si>
  <si>
    <t xml:space="preserve">CHAPISCO APLICADO EM ALVENARIAS E ESTRUTURAS DE CONCRETO INTERNAS, COM COLHER DE PEDREIRO.  ARGAMASSA TRAÇO 1:3 COM PREPARO EM BETONEIRA 400L. </t>
  </si>
  <si>
    <t>5.1</t>
  </si>
  <si>
    <t>5.2</t>
  </si>
  <si>
    <t>SUBTOTAL   05</t>
  </si>
  <si>
    <t xml:space="preserve">ESCAVAÇÃO MECANIZADA DE VALA COM PROFUNDIDADE ATÉ 1,5 M (MÉDIA MONTANTE E JUSANTE/UMA COMPOSIÇÃO POR TRECHO), RETROESCAV. (0,26 M3), LARGURA DE 0,8 M A 1,5 M, EM SOLO DE 1A CATEGORIA, LOCAIS COM BAIXO NÍVEL DE INTERFERÊNCIA. </t>
  </si>
  <si>
    <t>2.3.5</t>
  </si>
  <si>
    <t>CINTA DE AMARRAÇÃO DE ALVENARIA MOLDADA IN LOCO COM UTILIZAÇÃO DE BLOCOS CANALETA.</t>
  </si>
  <si>
    <t>COMP. 02</t>
  </si>
  <si>
    <t>COMP. 03</t>
  </si>
  <si>
    <t>VIGAS DE RESPALDO</t>
  </si>
  <si>
    <t>PREPARO DE FUNDO DE VALA COM LARGURA MENOR QUE 1,5 M, COM CAMADA DE BRITA, LANÇAMENTO MANUAL.</t>
  </si>
  <si>
    <t>SINAPI</t>
  </si>
  <si>
    <t>BDI</t>
  </si>
  <si>
    <t>RESUMO DA PLANILHA</t>
  </si>
  <si>
    <t>DESCRIÇÃO</t>
  </si>
  <si>
    <t>TOTAL</t>
  </si>
  <si>
    <t>1</t>
  </si>
  <si>
    <t xml:space="preserve">SERVIÇOS PRELIMINARES E CANTEIRO </t>
  </si>
  <si>
    <t>2</t>
  </si>
  <si>
    <t xml:space="preserve"> FUNDAÇÕES, TRABALHOS EM TERRA E INFRAESTRUTURA</t>
  </si>
  <si>
    <t>3</t>
  </si>
  <si>
    <t>ESTRUTURA - PILARES, VIGAS DE RESPALDO E CINTAS</t>
  </si>
  <si>
    <t>4</t>
  </si>
  <si>
    <t>ALVENARIA EM BLOCOS ESTRUTURAIS</t>
  </si>
  <si>
    <t>5</t>
  </si>
  <si>
    <t>REVESTIMENTOS</t>
  </si>
  <si>
    <t>CUSTO TOTAL DA OBRA</t>
  </si>
  <si>
    <t xml:space="preserve"> </t>
  </si>
  <si>
    <t xml:space="preserve">CRONOGRAMA FÍSICO FINANCEIRO </t>
  </si>
  <si>
    <t>DISCRIMINAÇAO</t>
  </si>
  <si>
    <t>VALOR DO SERVIÇO</t>
  </si>
  <si>
    <t>%</t>
  </si>
  <si>
    <t>PERÍODO 60 DIAS</t>
  </si>
  <si>
    <t>30 DIAS</t>
  </si>
  <si>
    <t>60 DIAS</t>
  </si>
  <si>
    <t>TOTAL DO DESEMBOLSO MENSAL</t>
  </si>
  <si>
    <t>DESEMBOLSO ACUMULADO</t>
  </si>
  <si>
    <t>PERCENTUAL MENSAL</t>
  </si>
  <si>
    <t>PERCENTUAL ACUMULADO</t>
  </si>
  <si>
    <t xml:space="preserve">INFRAESTRUTURA -CONTRAPARTIDA FÍSICA </t>
  </si>
  <si>
    <t xml:space="preserve">MEMORIAL DE CÁLCULO- SERVIÇOS DE MUROS DE ARRIMO </t>
  </si>
  <si>
    <t>SERVIÇOS PRELIMINARES</t>
  </si>
  <si>
    <t xml:space="preserve">Considerando uma limpeza no entorno largura de 1,50 m </t>
  </si>
  <si>
    <t>LOCACAO CONVENCIONAL DE OBRA, UTILIZANDO GABARITO DE TÁBUAS CORRIDAS</t>
  </si>
  <si>
    <t>FUNDAÇÕES</t>
  </si>
  <si>
    <t>Conforme projeto de fundações dos arrimos , temos :</t>
  </si>
  <si>
    <t>CORTE E DOBRA DE AÇO CA-50, DIÂMETRO DE 8,0 MM</t>
  </si>
  <si>
    <t>VER TABELA DE AÇO - FOLHA 04/05</t>
  </si>
  <si>
    <t>CORTE E DOBRA DE AÇO CA-60, DIÂMETRO DE 5,0 MM</t>
  </si>
  <si>
    <t>ESCAVAÇÃO MECANIZADA DE VALA COM PROFUNDIDADE ATÉ 1,5 M</t>
  </si>
  <si>
    <t>REATERRO MECANIZADO DE VALA COM PROFUNDIDADE ATÉ 1,5 M</t>
  </si>
  <si>
    <t>Largura do lastro de brita = 0,30 m</t>
  </si>
  <si>
    <t>Espessura da camada de brita = 0,05m</t>
  </si>
  <si>
    <t>TRELICA NERVURADA</t>
  </si>
  <si>
    <t>A treliça nervurada reforçada é concretada dentro do bloco canaleta , e é corrida em toda a extensão dos baldrames</t>
  </si>
  <si>
    <t>CONCRETO FCK = 25MPA, TRAÇO 1:2,3:2,7</t>
  </si>
  <si>
    <t>Volume  de concreto por ml de canaleta = 0,0144 m3</t>
  </si>
  <si>
    <t>MONTAGEM E DESMONTAGEM DE FÔRMA DE PILARES RETANGULARES E ESTRUTURAS SIMILARES</t>
  </si>
  <si>
    <t>A área de forma por metro linear dos pilares é de 0,60 m2</t>
  </si>
  <si>
    <t>A treliça nervurada reforçada é concretada dentro do bloco canaleta , e é corrida em toda a extensão das vigas</t>
  </si>
  <si>
    <t>ALVENARIA DE BLOCOS DE CONCRETO ESTRUTURAL 14X19X39 CM, (ESPESSURA 14 CM), FBK = 4,5 MPA</t>
  </si>
  <si>
    <t>CHAPISCO</t>
  </si>
  <si>
    <t xml:space="preserve">COMPOSIÇÕES DE CUSTOS UNITÁRIOS </t>
  </si>
  <si>
    <t>REF :</t>
  </si>
  <si>
    <t>COMPOSIÇÃO - 01</t>
  </si>
  <si>
    <t>UNID :</t>
  </si>
  <si>
    <t>REF. SINAPI</t>
  </si>
  <si>
    <t>DISCRIMINAÇÃO</t>
  </si>
  <si>
    <t>QUANT.</t>
  </si>
  <si>
    <t>PREÇO      UNITÁRIO</t>
  </si>
  <si>
    <t>ENGENHEIRO CIVIL DE OBRA JUNIOR COM ENCARGOS COMPLEMENTARES</t>
  </si>
  <si>
    <t>H</t>
  </si>
  <si>
    <t>MESTRE DE OBRAS COM ENCARGOS COMPLEMENTARES</t>
  </si>
  <si>
    <t>ALMOXARIFE COM ENCARGOS COMPLEMENTARES</t>
  </si>
  <si>
    <t>VIGIA NOTURNO COM ENCARGOS COMPLEMENTARES</t>
  </si>
  <si>
    <t>VALOR GLOBAL DO SERVIÇO.... R$</t>
  </si>
  <si>
    <t>COMPOSIÇÃO - 02</t>
  </si>
  <si>
    <t>88309</t>
  </si>
  <si>
    <t>PEDREIRO COM ENCARGOS COMPLEMENTARES</t>
  </si>
  <si>
    <t>88316</t>
  </si>
  <si>
    <t>SERVENTE COM ENCARGOS COMPLEMENTARES</t>
  </si>
  <si>
    <t>CONCRETO FCK = 25MPA, TRAÇO 1:2,3:2,7 (EM MASSA SECA DE CIMENTO/ AREIA MÉDIA/ BRITA 1) - PREPARO MECÂNICO COM BETONEIRA 600 L</t>
  </si>
  <si>
    <t>M3</t>
  </si>
  <si>
    <t>COMPOSIÇÃO - 03</t>
  </si>
  <si>
    <t>COMPOSIÇÃO - 04</t>
  </si>
  <si>
    <t xml:space="preserve">TRELICA NERVURADA (ESPACADOR), ALTURA = 120,0 MM - m </t>
  </si>
  <si>
    <t>42407-INS</t>
  </si>
  <si>
    <t>M</t>
  </si>
  <si>
    <t>ARMADOR COM ENCARGOS COMPLEMENTARES</t>
  </si>
  <si>
    <t>CANALETA DE CONCRETO ESTRUTURAL 14 X 19 X 39 CM, FBK 4,5 MPA (NBR 6136)</t>
  </si>
  <si>
    <t>UN</t>
  </si>
  <si>
    <t>87294</t>
  </si>
  <si>
    <t>ARGAMASSA TRAÇO 1:2:9 (EM VOLUME DE CIMENTO, CAL E AREIA MÉDIA ÚMIDA) PARA EMBOÇO/MASSA ÚNICA/ASSENTAMENTO DE ALVENARIA DE VEDAÇÃO, PREPARO MECÂNICO COM BETONEIRA 600 L. AF_08/2019</t>
  </si>
  <si>
    <t>COMPOSIÇÃO - AGEHAB.0070</t>
  </si>
  <si>
    <t>1008-INS</t>
  </si>
  <si>
    <t>CABO DE COBRE, RIGIDO, CLASSE 2, ISOLACAO EM PVC/A, ANTICHAMA BWF-B, 1 CONDUTOR, 450/750 V, SECAO NOMINAL 6 MM2</t>
  </si>
  <si>
    <t>1062-INS</t>
  </si>
  <si>
    <t>CAIXA INTERNA/EXTERNA DE MEDICAO PARA 1 MEDIDOR TRIFASICO, COM VISOR, EM CHAPA DE ACO 18 USG (PADRAO DA CONCESSIONARIA LOCAL)</t>
  </si>
  <si>
    <t>7701-INS</t>
  </si>
  <si>
    <t>TUBO ACO GALVANIZADO COM COSTURA, CLASSE MEDIA, DN 2.1/2", E = *3,65* MM, PESO *6,51* KG/M (NBR 5580)</t>
  </si>
  <si>
    <t>ELETRICISTA COM ENCARGOS COMPLEMENTARES</t>
  </si>
  <si>
    <t>COMPOSIÇÃO - AGEHAB.0072</t>
  </si>
  <si>
    <t>370-INS</t>
  </si>
  <si>
    <t>AREIA MEDIA - POSTO JAZIDA/FORNECEDOR (RETIRADO NA JAZIDA, SEM TRANSPORTE)</t>
  </si>
  <si>
    <t>14439-INS</t>
  </si>
  <si>
    <t>PONTALETE ROLIÇO SEM TRATAMENTO, D = 8 A 11 CM, H = 6 M, EM EUCALIPTO OU EQUIVALENTE DA REGIAO - BRUTA (PARA ESCORAMENTO)</t>
  </si>
  <si>
    <t xml:space="preserve">M </t>
  </si>
  <si>
    <t>20247-INS</t>
  </si>
  <si>
    <t>PREGO DE ACO POLIDO COM CABECA 15 X 15 (1 1/4 X 13)</t>
  </si>
  <si>
    <t>KG</t>
  </si>
  <si>
    <t>6189-INS</t>
  </si>
  <si>
    <t>TABUA NAO APARELHADA *2,5 X 30* CM, EM MACARANDUBA, ANGELIM OU EQUIVALENTE DA REGIAO - BRUTA</t>
  </si>
  <si>
    <t>7258-INS</t>
  </si>
  <si>
    <t>TIJOLO CERAMICO MACICO COMUM *5 X 10 X 20* CM (L X A X C)</t>
  </si>
  <si>
    <t>10420-INS</t>
  </si>
  <si>
    <t>BACIA SANITARIA (VASO) CONVENCIONAL, DE LOUCA BRANCA, SIFAO APARENTE, SAIDA VERTICAL (SEM ASSENTO)</t>
  </si>
  <si>
    <t>34637-INS</t>
  </si>
  <si>
    <t>CAIXA D'AGUA EM POLIETILENO 500 LITROS, COM TAMPA</t>
  </si>
  <si>
    <t>1030-INS</t>
  </si>
  <si>
    <t>CAIXA DE DESCARGA DE PLASTICO EXTERNA, DE *9* L, PUXADOR FIO DE NYLON, NAO INCLUSO CANO, BOLSA, ENGATE</t>
  </si>
  <si>
    <t>9836-INS</t>
  </si>
  <si>
    <t>TUBO PVC  SERIE NORMAL, DN 100 MM, PARA ESGOTO  PREDIAL (NBR 5688)</t>
  </si>
  <si>
    <t>9868-INS</t>
  </si>
  <si>
    <t>TUBO PVC, SOLDAVEL, DN 25 MM, AGUA FRIA (NBR-5648)</t>
  </si>
  <si>
    <t>CARPINTEIRO DE FORMAS COM ENCARGOS COMPLEMENTARES</t>
  </si>
  <si>
    <t>ENCANADOR OU BOMBEIRO HIDRÁULICO COM ENCARGOS COMPLEMENTARES</t>
  </si>
  <si>
    <t>COMP. 04</t>
  </si>
  <si>
    <t>BDI - NÃO DESONERADO</t>
  </si>
  <si>
    <t>Variável</t>
  </si>
  <si>
    <t>Componente</t>
  </si>
  <si>
    <t>1° Quartil (%)</t>
  </si>
  <si>
    <t>Taxa(%)</t>
  </si>
  <si>
    <t>3° Quartil (%)</t>
  </si>
  <si>
    <t>R</t>
  </si>
  <si>
    <t>RISCO</t>
  </si>
  <si>
    <t>S+G</t>
  </si>
  <si>
    <t>SEGURO+GARANTIA</t>
  </si>
  <si>
    <t>DF</t>
  </si>
  <si>
    <t>DESPESAS FINANCEIRAS</t>
  </si>
  <si>
    <t>AC</t>
  </si>
  <si>
    <t>ADMINISTRAÇÃO CENTRAL</t>
  </si>
  <si>
    <t>L</t>
  </si>
  <si>
    <t>LUCRO</t>
  </si>
  <si>
    <t>PIS</t>
  </si>
  <si>
    <t>COFINS</t>
  </si>
  <si>
    <t>ISSQN</t>
  </si>
  <si>
    <t>INSS (CPRB)</t>
  </si>
  <si>
    <t>I</t>
  </si>
  <si>
    <t>TRIBUTOS</t>
  </si>
  <si>
    <t>Benefícios e Despesas Indiretas (BDI)</t>
  </si>
  <si>
    <t>Acórdão 2622/2013</t>
  </si>
  <si>
    <t>Obra :</t>
  </si>
  <si>
    <t>Loteamento Residencial Jardim São Pedro II Etapa</t>
  </si>
  <si>
    <t>End :</t>
  </si>
  <si>
    <t>RUA MARGARITA FEITOZA DE SOUZA , QUADRAS N - O</t>
  </si>
  <si>
    <t>Muros H = 0,80 m = 7,50 m - escavação até 1,50 metro c/ largura 1,00m  = 0,80 x 7,50 x 1,00 = 6,00 m3</t>
  </si>
  <si>
    <t>Muros H = 0,60 m = 5,00 m - escavação até 1,50 metro c/ largura 1,00m  = 0,60 x 5,00 x 1,00 = 3,00 m3</t>
  </si>
  <si>
    <t>Muros H = 0,40 m = 2,50 m - escavação até 1,50 metro c/ largura 1,00m  = 0,40 x 2,50 x 1,00 = 1,00 m3</t>
  </si>
  <si>
    <t>Muros H = 0,80 m = 7,50 m - reaterro até 1,50 metro c/ largura 0,840m  = 0,80 x 7,50 x 0,84 = 5,04 m3</t>
  </si>
  <si>
    <t>Muros H = 0,60 m = 5,00 m - reaterro até 1,50 metro c/ largura 0,84m  = 0,60 x 5,00 x 0,84 = 2,52 m3</t>
  </si>
  <si>
    <t>Muros H = 0,40 m = 2,50 m - reaterro até 1,50 metro c/ largura 0,84m  = 0,40 x 2,50 x 0,84 = 0,84 m3</t>
  </si>
  <si>
    <t>PREPARO DE FUNDO DE VALA COM LARGURA MENOR QUE 1,5 M</t>
  </si>
  <si>
    <t>VER TABELA FOLHA 01/05 PROJETO = 4,93 m3</t>
  </si>
  <si>
    <t>Muros H = 0,80 m = 7,50 m - alvenaria = 0,80 x 7,50  = 6,00 m2</t>
  </si>
  <si>
    <t>Muros H = 0,60 m = 5,00 m - alvenaria  = 0,60 x 5,00  = 3,00 m2</t>
  </si>
  <si>
    <t>Muros H = 0,40 m = 2,50 m - alvenaria  = 0,40 x 2,50  = 1,00 m2</t>
  </si>
  <si>
    <t>BATAGUASSU (MS)</t>
  </si>
  <si>
    <t xml:space="preserve">VIGAS DE RESPALDO </t>
  </si>
  <si>
    <t xml:space="preserve">Loteamento Residencial Jardim São Pedro II Etapa </t>
  </si>
  <si>
    <t>BATAGUASSU - MS</t>
  </si>
  <si>
    <t>LOTEAMENTO RESIDENCIAL JARDIM SÃO PEDRO ETAPA II</t>
  </si>
  <si>
    <t>Bataguassu</t>
  </si>
  <si>
    <t>LOTEAMENTO RESIDENCIAL JARDIM SÃO PEDRO ETAPA II - RUA MARGARITA FEITOZA DE SOUZA , QUADRAS N - O</t>
  </si>
  <si>
    <t>CONSTRUÇÃO DE 364,84 METROS DE MUROS DE ARRIMO NOS LOTES DAS QUADRAS N - O</t>
  </si>
  <si>
    <t xml:space="preserve"> CONSTRUÇÃO DE   364,84 METROS DE MUROS DE ARRIMO   NOS  LOTES DAS QUADRAS N - O</t>
  </si>
  <si>
    <t>COMPRIMENTO TOTAL DOS MUROS DE ARRIMO = 364,84 m</t>
  </si>
  <si>
    <t>Área de limpeza de terreno = 364,84X 1,50 = 547,26 m2</t>
  </si>
  <si>
    <t>Brocas com profundidade de 2,00 m = 154 unidades</t>
  </si>
  <si>
    <t>Comprimento total - brocas 2,0 m diâmetro de 25 cm = 154x2,00   = 308,00 metros</t>
  </si>
  <si>
    <t>Total aço CA 50  8,0 mm = 414,86 KG</t>
  </si>
  <si>
    <t>Total aço CA 60  5,0 mm = 78,26 KG</t>
  </si>
  <si>
    <t>Comprimento total dos muros de arrimo = 364,84 metros lineares</t>
  </si>
  <si>
    <t>Muros H = 1,60 m = 30,00 m - escavação até 1,50 metro c/ largura 1,00m  = 1,50 x 30,00 x 1,00 = 45,00 m3</t>
  </si>
  <si>
    <t>Muros H = 1,40 m = 136,42 m - escavação até 1,50 metro c/ largura 1,00m  = 1,40 x 136,42 x 1,00 = 190,91 m3</t>
  </si>
  <si>
    <t>Muros H = 1,20 m = 145,92 m - escavação até 1,50 metro c/ largura 1,00m  = 1,20 x 145,92 x 1,00 = 175,10 m3</t>
  </si>
  <si>
    <t>Muros H = 1,00 m = 37,50 m - escavação até 1,50 metro c/ largura 1,00m  = 1,00 x 37,50 x 1,00 = 37,50 m3</t>
  </si>
  <si>
    <t>Total escavação até 1,50 m = 45,00+190,91+175,10+37,50+6,00+3,00+1,00 = 458,51 m3</t>
  </si>
  <si>
    <t>Muros H = 1,60 m = 30,00 m - reaterro até 1,50 metro c/ largura 1,00m  = 1,50 x 30,00 x 0,84 = 37,80 m3</t>
  </si>
  <si>
    <t>Muros H = 1,40 m = 136,42 m - reaterro até 1,50 metro c/ largura 0,84m  = 1,40 x 136,42 x 0,84 = 160,43 m3</t>
  </si>
  <si>
    <t>Muros H = 1,20 m = 145,92 m - reaterro até 1,50 metro c/ largura 0,84m  = 1,20 x 145,92 x 0,84 = 147,09 m3</t>
  </si>
  <si>
    <t>Muros H = 1,00 m = 37,50 m - reaterro até 1,50 metro c/ largura 0,84m  = 1,00 x 37,50 x 0,84 = 31,50 m3</t>
  </si>
  <si>
    <t>Total reaterro até 1,50 m =37,80+160,43+147,09+31,50+5,04+2,52+0,84 = 385,22m3</t>
  </si>
  <si>
    <t>Total reaterro até 1,50 m considerando 30 % de empolamento = 385,22 x 1,30 = 500,79 m3</t>
  </si>
  <si>
    <t>Total de lastro = 364,84 x 0,30 x 0,05  =  5,47 m3</t>
  </si>
  <si>
    <t>Comprimento total dos baldrames = 364,84 metros lineares</t>
  </si>
  <si>
    <t xml:space="preserve">TOTAL DE CANALETAS = 364,84 m </t>
  </si>
  <si>
    <t>Volume total de concreto = 364,84x0,0144 = 5,25 m3</t>
  </si>
  <si>
    <t xml:space="preserve">Comprimento total dos pilares (ver tabela no projeto) = 196,80 metros </t>
  </si>
  <si>
    <t>Á rea total de formas pilares = 196,80x0,60 = 118,08 m2</t>
  </si>
  <si>
    <t>Comprimento total das vigas de respaldo :  364,84 metros lineares</t>
  </si>
  <si>
    <t>Comprimento total das vigas = 364,84 metros lineares</t>
  </si>
  <si>
    <t>Muros H = 1,40 m = 136,42 m - alvenaria  = 1,40 x 136,42 = 190,91 m2</t>
  </si>
  <si>
    <t>Muros H = 1,20 m = 145,92 m - alvenaria  = 1,20 x 145,92 = 175,10 m2</t>
  </si>
  <si>
    <t>Muros H = 1,00 m = 37,50 m - alvenaria  = 1,00 x 37,50  = 37,50 m2</t>
  </si>
  <si>
    <t>Área  de alvenaria = 48,00+190,91+175,10+37,50+6,00+3,00+1,00 =  461,51 m2</t>
  </si>
  <si>
    <t>Desconto de baldrames e vigas = 364,84+364,84 = 729,68 metros lineares x 0,20m = 145,94 m2</t>
  </si>
  <si>
    <t>Área total de alvenaria = 461,51-145,94 =  315,57 m2</t>
  </si>
  <si>
    <t>ÁREA DOS MUROS = 461,51 m2  .  O chapisco vai ser executado nas duas faces.</t>
  </si>
  <si>
    <t>Área de chapisco = 461,51 x 2 = 923,02 m2</t>
  </si>
  <si>
    <t>A argamassa impermeabilizante será aplicada na face em contato com o aterro , área de 461,51 m2</t>
  </si>
  <si>
    <t xml:space="preserve"> CONSTRUÇÃO DE   364,84 METROS DE MUROS DE ARRIMO                                                   LOTES DAS QUADRAS N - O</t>
  </si>
  <si>
    <t>OBS 1 :</t>
  </si>
  <si>
    <t>NÃO SERÁ NECESSÁRIO ADQUIRIR ATERRO , POIS JÁ EXISTE MATERIAL SOBRANDO NOS LOTES</t>
  </si>
  <si>
    <t>NOS MUROS COM H= 1,60M , NÃO É NECESÁRIO MOVIMENTO DE ESCAVAÇÃO ACIMA DE 1,50m .</t>
  </si>
  <si>
    <t>OBS 2 :</t>
  </si>
  <si>
    <t>Data base : MAIO/2022</t>
  </si>
  <si>
    <t>Ver tabela de aço no projeto folha 05/05. Total aço CA 50-  8,0mm = 304,74 kg</t>
  </si>
  <si>
    <t>Ver tabela de aço no projeto folha 05/05  . Total aço CA 60  - 5,0mm = 136,69 kg</t>
  </si>
  <si>
    <t>Muros H = 1,60 m = 30,00 m - alvenaria = 1,60 x 30,00  = 48,00 m2</t>
  </si>
  <si>
    <t>SINAPI MAIO/2022 NÃO DESONERADO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</si>
</sst>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7" formatCode="&quot;R$&quot;\ #,##0.00;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&quot;R$&quot;* #,##0.00_-;\-&quot;R$&quot;* #,##0.00_-;_-&quot;R$&quot;* &quot;-&quot;??_-;_-@_-"/>
    <numFmt numFmtId="165" formatCode="General_)"/>
    <numFmt numFmtId="166" formatCode="0.000%"/>
    <numFmt numFmtId="167" formatCode="&quot;R$&quot;\ #,##0.00"/>
    <numFmt numFmtId="168" formatCode="#,##0.0000000_ ;\-#,##0.0000000\ "/>
    <numFmt numFmtId="169" formatCode="#,##0.00_ ;\-#,##0.00\ "/>
    <numFmt numFmtId="170" formatCode="0.0000000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0"/>
      <name val="Courier New"/>
      <family val="3"/>
    </font>
    <font>
      <b/>
      <sz val="12"/>
      <color indexed="8"/>
      <name val="Tahoma"/>
      <family val="2"/>
    </font>
    <font>
      <b/>
      <sz val="11"/>
      <color indexed="8"/>
      <name val="Tahoma"/>
      <family val="2"/>
    </font>
    <font>
      <b/>
      <sz val="4"/>
      <name val="Tahoma"/>
      <family val="2"/>
    </font>
    <font>
      <b/>
      <sz val="11"/>
      <color indexed="8"/>
      <name val="Arial"/>
      <family val="2"/>
    </font>
    <font>
      <b/>
      <sz val="11"/>
      <color rgb="FF00B050"/>
      <name val="Arial"/>
      <family val="2"/>
    </font>
    <font>
      <sz val="4"/>
      <color indexed="8"/>
      <name val="Tahoma"/>
      <family val="2"/>
    </font>
    <font>
      <b/>
      <sz val="4"/>
      <color indexed="8"/>
      <name val="Arial"/>
      <family val="2"/>
    </font>
    <font>
      <sz val="4"/>
      <color indexed="8"/>
      <name val="Arial"/>
      <family val="2"/>
    </font>
    <font>
      <sz val="11"/>
      <color indexed="8"/>
      <name val="Arial"/>
      <family val="2"/>
    </font>
    <font>
      <b/>
      <sz val="11"/>
      <name val="Arial"/>
      <family val="2"/>
    </font>
    <font>
      <sz val="12"/>
      <color indexed="8"/>
      <name val="Tahoma"/>
      <family val="2"/>
    </font>
    <font>
      <b/>
      <sz val="4"/>
      <name val="Arial"/>
      <family val="2"/>
    </font>
    <font>
      <sz val="9"/>
      <color theme="0" tint="-0.249977111117893"/>
      <name val="Tahoma"/>
      <family val="2"/>
    </font>
    <font>
      <b/>
      <sz val="28"/>
      <color indexed="8"/>
      <name val="Tahoma"/>
      <family val="2"/>
    </font>
    <font>
      <b/>
      <sz val="9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lightGray">
        <bgColor theme="6" tint="0.59999389629810485"/>
      </patternFill>
    </fill>
    <fill>
      <patternFill patternType="solid">
        <fgColor indexed="2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indexed="64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indexed="64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9" fillId="0" borderId="0"/>
  </cellStyleXfs>
  <cellXfs count="292">
    <xf numFmtId="0" fontId="0" fillId="0" borderId="0" xfId="0"/>
    <xf numFmtId="0" fontId="5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0" fillId="0" borderId="1" xfId="0" applyBorder="1"/>
    <xf numFmtId="0" fontId="6" fillId="0" borderId="1" xfId="0" applyFont="1" applyBorder="1" applyAlignment="1">
      <alignment horizontal="center"/>
    </xf>
    <xf numFmtId="0" fontId="0" fillId="0" borderId="1" xfId="0" applyBorder="1" applyAlignment="1">
      <alignment wrapText="1"/>
    </xf>
    <xf numFmtId="43" fontId="6" fillId="0" borderId="1" xfId="1" applyFont="1" applyBorder="1"/>
    <xf numFmtId="0" fontId="4" fillId="0" borderId="1" xfId="0" applyFont="1" applyBorder="1" applyAlignment="1">
      <alignment horizontal="right"/>
    </xf>
    <xf numFmtId="43" fontId="7" fillId="0" borderId="1" xfId="0" applyNumberFormat="1" applyFont="1" applyBorder="1"/>
    <xf numFmtId="0" fontId="3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0" fillId="0" borderId="2" xfId="0" applyBorder="1" applyAlignment="1">
      <alignment wrapText="1"/>
    </xf>
    <xf numFmtId="43" fontId="5" fillId="0" borderId="1" xfId="1" applyFont="1" applyBorder="1"/>
    <xf numFmtId="0" fontId="6" fillId="0" borderId="3" xfId="0" applyFont="1" applyBorder="1" applyAlignment="1">
      <alignment horizontal="center"/>
    </xf>
    <xf numFmtId="43" fontId="6" fillId="0" borderId="3" xfId="1" applyFont="1" applyBorder="1"/>
    <xf numFmtId="43" fontId="6" fillId="0" borderId="4" xfId="1" applyFont="1" applyBorder="1"/>
    <xf numFmtId="43" fontId="6" fillId="0" borderId="9" xfId="1" applyFont="1" applyBorder="1"/>
    <xf numFmtId="0" fontId="5" fillId="3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wrapText="1"/>
    </xf>
    <xf numFmtId="0" fontId="0" fillId="0" borderId="0" xfId="0" applyAlignment="1">
      <alignment horizontal="center"/>
    </xf>
    <xf numFmtId="43" fontId="6" fillId="0" borderId="0" xfId="1" applyFont="1" applyFill="1" applyBorder="1"/>
    <xf numFmtId="0" fontId="2" fillId="0" borderId="0" xfId="0" applyFont="1" applyBorder="1" applyAlignment="1">
      <alignment horizontal="left"/>
    </xf>
    <xf numFmtId="0" fontId="0" fillId="3" borderId="0" xfId="0" applyFill="1" applyAlignment="1">
      <alignment vertical="center"/>
    </xf>
    <xf numFmtId="0" fontId="0" fillId="3" borderId="0" xfId="0" applyFill="1" applyAlignment="1">
      <alignment vertical="center" wrapText="1"/>
    </xf>
    <xf numFmtId="44" fontId="0" fillId="3" borderId="0" xfId="2" applyFont="1" applyFill="1" applyAlignment="1">
      <alignment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quotePrefix="1" applyFont="1" applyFill="1" applyBorder="1" applyAlignment="1">
      <alignment horizontal="center" vertical="center"/>
    </xf>
    <xf numFmtId="0" fontId="4" fillId="3" borderId="1" xfId="0" quotePrefix="1" applyFont="1" applyFill="1" applyBorder="1" applyAlignment="1">
      <alignment horizontal="left" vertical="center" wrapText="1"/>
    </xf>
    <xf numFmtId="0" fontId="2" fillId="3" borderId="0" xfId="0" quotePrefix="1" applyFont="1" applyFill="1" applyAlignment="1">
      <alignment horizontal="left" vertical="center"/>
    </xf>
    <xf numFmtId="44" fontId="2" fillId="3" borderId="0" xfId="2" applyFont="1" applyFill="1" applyAlignment="1">
      <alignment vertical="center"/>
    </xf>
    <xf numFmtId="0" fontId="2" fillId="3" borderId="0" xfId="0" quotePrefix="1" applyFont="1" applyFill="1" applyAlignment="1">
      <alignment horizontal="right" vertical="center"/>
    </xf>
    <xf numFmtId="0" fontId="0" fillId="4" borderId="2" xfId="0" applyFill="1" applyBorder="1" applyAlignment="1">
      <alignment vertical="center"/>
    </xf>
    <xf numFmtId="0" fontId="4" fillId="4" borderId="3" xfId="0" quotePrefix="1" applyFont="1" applyFill="1" applyBorder="1" applyAlignment="1">
      <alignment horizontal="center" vertical="center" wrapText="1"/>
    </xf>
    <xf numFmtId="0" fontId="9" fillId="3" borderId="25" xfId="0" applyFont="1" applyFill="1" applyBorder="1" applyAlignment="1">
      <alignment vertical="center"/>
    </xf>
    <xf numFmtId="0" fontId="9" fillId="3" borderId="0" xfId="0" applyFont="1" applyFill="1" applyBorder="1" applyAlignment="1">
      <alignment vertical="center"/>
    </xf>
    <xf numFmtId="0" fontId="9" fillId="3" borderId="0" xfId="0" applyFont="1" applyFill="1" applyBorder="1" applyAlignment="1">
      <alignment horizontal="right" vertical="center"/>
    </xf>
    <xf numFmtId="10" fontId="9" fillId="3" borderId="0" xfId="0" applyNumberFormat="1" applyFont="1" applyFill="1" applyBorder="1" applyAlignment="1">
      <alignment vertical="center"/>
    </xf>
    <xf numFmtId="10" fontId="9" fillId="3" borderId="26" xfId="0" applyNumberFormat="1" applyFont="1" applyFill="1" applyBorder="1" applyAlignment="1">
      <alignment vertical="center"/>
    </xf>
    <xf numFmtId="49" fontId="10" fillId="5" borderId="36" xfId="0" applyNumberFormat="1" applyFont="1" applyFill="1" applyBorder="1" applyAlignment="1" applyProtection="1">
      <alignment horizontal="center" vertical="center"/>
    </xf>
    <xf numFmtId="49" fontId="10" fillId="5" borderId="37" xfId="0" applyNumberFormat="1" applyFont="1" applyFill="1" applyBorder="1" applyAlignment="1" applyProtection="1">
      <alignment horizontal="center" vertical="center"/>
    </xf>
    <xf numFmtId="0" fontId="12" fillId="5" borderId="40" xfId="0" applyFont="1" applyFill="1" applyBorder="1" applyAlignment="1" applyProtection="1">
      <alignment horizontal="left" vertical="center"/>
    </xf>
    <xf numFmtId="0" fontId="12" fillId="5" borderId="41" xfId="0" applyFont="1" applyFill="1" applyBorder="1" applyAlignment="1">
      <alignment vertical="center"/>
    </xf>
    <xf numFmtId="0" fontId="12" fillId="5" borderId="12" xfId="0" applyFont="1" applyFill="1" applyBorder="1" applyAlignment="1">
      <alignment vertical="center"/>
    </xf>
    <xf numFmtId="167" fontId="9" fillId="5" borderId="42" xfId="0" applyNumberFormat="1" applyFont="1" applyFill="1" applyBorder="1" applyAlignment="1" applyProtection="1">
      <alignment vertical="center"/>
    </xf>
    <xf numFmtId="0" fontId="12" fillId="5" borderId="43" xfId="0" applyFont="1" applyFill="1" applyBorder="1" applyAlignment="1" applyProtection="1">
      <alignment horizontal="left" vertical="center"/>
    </xf>
    <xf numFmtId="0" fontId="12" fillId="5" borderId="17" xfId="0" applyFont="1" applyFill="1" applyBorder="1" applyAlignment="1">
      <alignment vertical="center"/>
    </xf>
    <xf numFmtId="167" fontId="12" fillId="5" borderId="44" xfId="0" applyNumberFormat="1" applyFont="1" applyFill="1" applyBorder="1" applyAlignment="1" applyProtection="1">
      <alignment vertical="center"/>
    </xf>
    <xf numFmtId="167" fontId="12" fillId="5" borderId="45" xfId="0" applyNumberFormat="1" applyFont="1" applyFill="1" applyBorder="1" applyAlignment="1" applyProtection="1">
      <alignment vertical="center"/>
    </xf>
    <xf numFmtId="0" fontId="12" fillId="5" borderId="46" xfId="0" applyFont="1" applyFill="1" applyBorder="1" applyAlignment="1" applyProtection="1">
      <alignment horizontal="left" vertical="center"/>
    </xf>
    <xf numFmtId="0" fontId="12" fillId="5" borderId="20" xfId="0" applyFont="1" applyFill="1" applyBorder="1" applyAlignment="1">
      <alignment vertical="center"/>
    </xf>
    <xf numFmtId="10" fontId="9" fillId="5" borderId="21" xfId="0" applyNumberFormat="1" applyFont="1" applyFill="1" applyBorder="1" applyAlignment="1" applyProtection="1">
      <alignment horizontal="right" vertical="center"/>
    </xf>
    <xf numFmtId="10" fontId="9" fillId="5" borderId="47" xfId="0" applyNumberFormat="1" applyFont="1" applyFill="1" applyBorder="1" applyAlignment="1" applyProtection="1">
      <alignment horizontal="right" vertical="center"/>
    </xf>
    <xf numFmtId="10" fontId="12" fillId="5" borderId="43" xfId="0" applyNumberFormat="1" applyFont="1" applyFill="1" applyBorder="1" applyAlignment="1" applyProtection="1">
      <alignment horizontal="left" vertical="center"/>
    </xf>
    <xf numFmtId="10" fontId="12" fillId="5" borderId="17" xfId="0" applyNumberFormat="1" applyFont="1" applyFill="1" applyBorder="1" applyAlignment="1">
      <alignment vertical="center"/>
    </xf>
    <xf numFmtId="10" fontId="12" fillId="5" borderId="44" xfId="0" applyNumberFormat="1" applyFont="1" applyFill="1" applyBorder="1" applyAlignment="1" applyProtection="1">
      <alignment horizontal="right" vertical="center"/>
    </xf>
    <xf numFmtId="10" fontId="12" fillId="5" borderId="45" xfId="0" applyNumberFormat="1" applyFont="1" applyFill="1" applyBorder="1" applyAlignment="1" applyProtection="1">
      <alignment horizontal="right" vertical="center"/>
    </xf>
    <xf numFmtId="0" fontId="2" fillId="0" borderId="3" xfId="0" applyFont="1" applyBorder="1" applyAlignment="1">
      <alignment horizontal="center"/>
    </xf>
    <xf numFmtId="0" fontId="12" fillId="0" borderId="1" xfId="4" applyFont="1" applyBorder="1" applyAlignment="1">
      <alignment horizontal="center" vertical="center"/>
    </xf>
    <xf numFmtId="0" fontId="12" fillId="0" borderId="1" xfId="4" applyFont="1" applyBorder="1" applyAlignment="1">
      <alignment horizontal="justify" vertical="justify" wrapText="1"/>
    </xf>
    <xf numFmtId="0" fontId="0" fillId="0" borderId="4" xfId="0" applyFont="1" applyBorder="1" applyAlignment="1">
      <alignment horizontal="left"/>
    </xf>
    <xf numFmtId="0" fontId="2" fillId="0" borderId="20" xfId="0" applyFont="1" applyBorder="1" applyAlignment="1">
      <alignment horizontal="center"/>
    </xf>
    <xf numFmtId="0" fontId="0" fillId="0" borderId="3" xfId="0" applyFont="1" applyBorder="1" applyAlignment="1">
      <alignment horizontal="left"/>
    </xf>
    <xf numFmtId="0" fontId="13" fillId="0" borderId="1" xfId="0" applyFont="1" applyBorder="1" applyAlignment="1">
      <alignment horizontal="left"/>
    </xf>
    <xf numFmtId="0" fontId="0" fillId="0" borderId="4" xfId="0" applyFont="1" applyBorder="1" applyAlignment="1">
      <alignment horizontal="left" wrapText="1"/>
    </xf>
    <xf numFmtId="0" fontId="0" fillId="0" borderId="1" xfId="0" applyFont="1" applyBorder="1" applyAlignment="1">
      <alignment horizontal="left"/>
    </xf>
    <xf numFmtId="0" fontId="0" fillId="3" borderId="4" xfId="0" applyFont="1" applyFill="1" applyBorder="1" applyAlignment="1">
      <alignment horizontal="left"/>
    </xf>
    <xf numFmtId="0" fontId="0" fillId="0" borderId="1" xfId="0" applyFont="1" applyBorder="1" applyAlignment="1">
      <alignment horizontal="left" wrapText="1"/>
    </xf>
    <xf numFmtId="0" fontId="14" fillId="0" borderId="1" xfId="0" applyFont="1" applyBorder="1" applyAlignment="1">
      <alignment horizontal="left"/>
    </xf>
    <xf numFmtId="0" fontId="9" fillId="0" borderId="1" xfId="4" applyFont="1" applyBorder="1" applyAlignment="1">
      <alignment horizontal="justify" vertical="justify" wrapText="1"/>
    </xf>
    <xf numFmtId="0" fontId="4" fillId="0" borderId="24" xfId="0" applyFont="1" applyBorder="1" applyAlignment="1">
      <alignment horizontal="center"/>
    </xf>
    <xf numFmtId="0" fontId="2" fillId="0" borderId="24" xfId="0" applyFont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6" fillId="0" borderId="1" xfId="0" applyFont="1" applyBorder="1" applyAlignment="1">
      <alignment horizontal="center"/>
    </xf>
    <xf numFmtId="0" fontId="16" fillId="0" borderId="1" xfId="0" applyFont="1" applyBorder="1" applyAlignment="1">
      <alignment horizontal="left" wrapText="1"/>
    </xf>
    <xf numFmtId="43" fontId="0" fillId="0" borderId="1" xfId="1" applyFont="1" applyBorder="1" applyAlignment="1">
      <alignment horizontal="right" vertical="center"/>
    </xf>
    <xf numFmtId="43" fontId="2" fillId="0" borderId="49" xfId="0" applyNumberFormat="1" applyFont="1" applyBorder="1"/>
    <xf numFmtId="0" fontId="5" fillId="0" borderId="24" xfId="0" applyFont="1" applyBorder="1" applyAlignment="1">
      <alignment horizontal="center"/>
    </xf>
    <xf numFmtId="0" fontId="16" fillId="0" borderId="1" xfId="0" applyFont="1" applyBorder="1" applyAlignment="1">
      <alignment horizontal="left"/>
    </xf>
    <xf numFmtId="0" fontId="5" fillId="0" borderId="24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17" fillId="0" borderId="7" xfId="0" applyFont="1" applyBorder="1" applyAlignment="1">
      <alignment horizontal="center"/>
    </xf>
    <xf numFmtId="0" fontId="18" fillId="7" borderId="6" xfId="0" applyFont="1" applyFill="1" applyBorder="1" applyAlignment="1">
      <alignment horizontal="center" vertical="center" wrapText="1"/>
    </xf>
    <xf numFmtId="0" fontId="18" fillId="7" borderId="7" xfId="0" applyFont="1" applyFill="1" applyBorder="1" applyAlignment="1">
      <alignment horizontal="center" vertical="center" wrapText="1"/>
    </xf>
    <xf numFmtId="0" fontId="18" fillId="7" borderId="49" xfId="0" applyFont="1" applyFill="1" applyBorder="1" applyAlignment="1">
      <alignment horizontal="center" vertical="center" wrapText="1"/>
    </xf>
    <xf numFmtId="0" fontId="18" fillId="7" borderId="8" xfId="0" applyFont="1" applyFill="1" applyBorder="1" applyAlignment="1">
      <alignment horizontal="center" vertical="center" wrapText="1"/>
    </xf>
    <xf numFmtId="0" fontId="19" fillId="0" borderId="50" xfId="0" applyFont="1" applyFill="1" applyBorder="1" applyAlignment="1">
      <alignment horizontal="center"/>
    </xf>
    <xf numFmtId="0" fontId="19" fillId="0" borderId="0" xfId="0" applyFont="1" applyFill="1" applyBorder="1" applyAlignment="1">
      <alignment horizontal="center"/>
    </xf>
    <xf numFmtId="0" fontId="19" fillId="0" borderId="7" xfId="0" applyFont="1" applyFill="1" applyBorder="1" applyAlignment="1">
      <alignment horizontal="center"/>
    </xf>
    <xf numFmtId="0" fontId="19" fillId="0" borderId="26" xfId="0" applyFont="1" applyFill="1" applyBorder="1" applyAlignment="1" applyProtection="1">
      <alignment horizontal="center"/>
      <protection locked="0"/>
    </xf>
    <xf numFmtId="0" fontId="19" fillId="0" borderId="8" xfId="0" applyFont="1" applyFill="1" applyBorder="1" applyAlignment="1">
      <alignment horizontal="center"/>
    </xf>
    <xf numFmtId="0" fontId="18" fillId="0" borderId="6" xfId="0" applyFont="1" applyBorder="1" applyAlignment="1">
      <alignment horizontal="center"/>
    </xf>
    <xf numFmtId="0" fontId="20" fillId="0" borderId="7" xfId="0" applyFont="1" applyBorder="1" applyAlignment="1">
      <alignment horizontal="right"/>
    </xf>
    <xf numFmtId="4" fontId="20" fillId="0" borderId="6" xfId="1" applyNumberFormat="1" applyFont="1" applyBorder="1" applyAlignment="1">
      <alignment horizontal="center"/>
    </xf>
    <xf numFmtId="4" fontId="21" fillId="0" borderId="51" xfId="1" applyNumberFormat="1" applyFont="1" applyBorder="1" applyAlignment="1" applyProtection="1">
      <alignment horizontal="center"/>
      <protection locked="0"/>
    </xf>
    <xf numFmtId="4" fontId="20" fillId="0" borderId="8" xfId="1" applyNumberFormat="1" applyFont="1" applyBorder="1" applyAlignment="1">
      <alignment horizontal="center"/>
    </xf>
    <xf numFmtId="0" fontId="22" fillId="0" borderId="50" xfId="0" applyFont="1" applyBorder="1" applyAlignment="1">
      <alignment horizontal="center"/>
    </xf>
    <xf numFmtId="0" fontId="23" fillId="0" borderId="0" xfId="0" applyFont="1" applyBorder="1" applyAlignment="1">
      <alignment horizontal="right"/>
    </xf>
    <xf numFmtId="0" fontId="23" fillId="0" borderId="7" xfId="0" applyFont="1" applyBorder="1" applyAlignment="1">
      <alignment horizontal="center"/>
    </xf>
    <xf numFmtId="4" fontId="24" fillId="0" borderId="51" xfId="1" applyNumberFormat="1" applyFont="1" applyBorder="1" applyAlignment="1" applyProtection="1">
      <alignment horizontal="center"/>
      <protection locked="0"/>
    </xf>
    <xf numFmtId="4" fontId="23" fillId="0" borderId="37" xfId="1" applyNumberFormat="1" applyFont="1" applyBorder="1" applyAlignment="1">
      <alignment horizontal="center"/>
    </xf>
    <xf numFmtId="4" fontId="23" fillId="0" borderId="8" xfId="1" applyNumberFormat="1" applyFont="1" applyBorder="1" applyAlignment="1">
      <alignment horizontal="center"/>
    </xf>
    <xf numFmtId="4" fontId="20" fillId="0" borderId="52" xfId="1" applyNumberFormat="1" applyFont="1" applyBorder="1" applyAlignment="1">
      <alignment horizontal="center"/>
    </xf>
    <xf numFmtId="4" fontId="24" fillId="0" borderId="8" xfId="1" applyNumberFormat="1" applyFont="1" applyBorder="1" applyAlignment="1" applyProtection="1">
      <alignment horizontal="center"/>
      <protection locked="0"/>
    </xf>
    <xf numFmtId="0" fontId="23" fillId="0" borderId="29" xfId="0" applyFont="1" applyBorder="1" applyAlignment="1">
      <alignment horizontal="center"/>
    </xf>
    <xf numFmtId="4" fontId="24" fillId="0" borderId="51" xfId="1" applyNumberFormat="1" applyFont="1" applyBorder="1" applyProtection="1">
      <protection locked="0"/>
    </xf>
    <xf numFmtId="0" fontId="22" fillId="0" borderId="52" xfId="0" applyFont="1" applyBorder="1" applyAlignment="1"/>
    <xf numFmtId="0" fontId="0" fillId="0" borderId="53" xfId="0" applyFont="1" applyBorder="1" applyAlignment="1">
      <alignment horizontal="center"/>
    </xf>
    <xf numFmtId="0" fontId="25" fillId="0" borderId="29" xfId="0" applyFont="1" applyBorder="1" applyAlignment="1">
      <alignment horizontal="right"/>
    </xf>
    <xf numFmtId="4" fontId="25" fillId="0" borderId="53" xfId="1" applyNumberFormat="1" applyFont="1" applyBorder="1" applyAlignment="1">
      <alignment horizontal="center"/>
    </xf>
    <xf numFmtId="4" fontId="25" fillId="0" borderId="51" xfId="1" applyNumberFormat="1" applyFont="1" applyBorder="1" applyAlignment="1" applyProtection="1">
      <alignment horizontal="center"/>
      <protection locked="0"/>
    </xf>
    <xf numFmtId="4" fontId="25" fillId="0" borderId="52" xfId="1" applyNumberFormat="1" applyFont="1" applyBorder="1" applyAlignment="1">
      <alignment horizontal="center"/>
    </xf>
    <xf numFmtId="0" fontId="0" fillId="0" borderId="50" xfId="0" applyFont="1" applyBorder="1" applyAlignment="1">
      <alignment horizontal="center"/>
    </xf>
    <xf numFmtId="0" fontId="25" fillId="0" borderId="0" xfId="0" applyFont="1" applyBorder="1" applyAlignment="1">
      <alignment horizontal="right"/>
    </xf>
    <xf numFmtId="4" fontId="25" fillId="0" borderId="50" xfId="1" applyNumberFormat="1" applyFont="1" applyBorder="1" applyAlignment="1">
      <alignment horizontal="center"/>
    </xf>
    <xf numFmtId="4" fontId="25" fillId="0" borderId="54" xfId="1" applyNumberFormat="1" applyFont="1" applyBorder="1" applyAlignment="1" applyProtection="1">
      <alignment horizontal="center"/>
      <protection locked="0"/>
    </xf>
    <xf numFmtId="4" fontId="25" fillId="0" borderId="26" xfId="1" applyNumberFormat="1" applyFont="1" applyBorder="1" applyAlignment="1">
      <alignment horizontal="center"/>
    </xf>
    <xf numFmtId="0" fontId="18" fillId="0" borderId="25" xfId="0" applyFont="1" applyBorder="1" applyAlignment="1">
      <alignment horizontal="center"/>
    </xf>
    <xf numFmtId="0" fontId="20" fillId="0" borderId="34" xfId="0" applyFont="1" applyBorder="1" applyAlignment="1">
      <alignment horizontal="right"/>
    </xf>
    <xf numFmtId="4" fontId="20" fillId="0" borderId="25" xfId="1" applyNumberFormat="1" applyFont="1" applyBorder="1" applyAlignment="1">
      <alignment horizontal="center"/>
    </xf>
    <xf numFmtId="4" fontId="20" fillId="0" borderId="55" xfId="1" applyNumberFormat="1" applyFont="1" applyBorder="1" applyAlignment="1" applyProtection="1">
      <alignment horizontal="center"/>
      <protection locked="0"/>
    </xf>
    <xf numFmtId="4" fontId="20" fillId="0" borderId="37" xfId="1" applyNumberFormat="1" applyFont="1" applyBorder="1" applyAlignment="1">
      <alignment horizontal="center"/>
    </xf>
    <xf numFmtId="0" fontId="22" fillId="0" borderId="7" xfId="0" applyFont="1" applyBorder="1" applyAlignment="1">
      <alignment horizontal="center"/>
    </xf>
    <xf numFmtId="0" fontId="24" fillId="0" borderId="7" xfId="0" applyFont="1" applyBorder="1"/>
    <xf numFmtId="0" fontId="24" fillId="0" borderId="29" xfId="0" applyFont="1" applyBorder="1" applyAlignment="1">
      <alignment horizontal="center"/>
    </xf>
    <xf numFmtId="4" fontId="24" fillId="0" borderId="7" xfId="1" applyNumberFormat="1" applyFont="1" applyBorder="1"/>
    <xf numFmtId="4" fontId="24" fillId="0" borderId="29" xfId="1" applyNumberFormat="1" applyFont="1" applyBorder="1" applyAlignment="1"/>
    <xf numFmtId="0" fontId="20" fillId="0" borderId="6" xfId="0" applyFont="1" applyBorder="1" applyAlignment="1">
      <alignment horizontal="left"/>
    </xf>
    <xf numFmtId="0" fontId="20" fillId="0" borderId="7" xfId="0" applyFont="1" applyBorder="1" applyAlignment="1">
      <alignment horizontal="center"/>
    </xf>
    <xf numFmtId="4" fontId="26" fillId="0" borderId="49" xfId="1" applyNumberFormat="1" applyFont="1" applyBorder="1" applyAlignment="1">
      <alignment horizontal="center"/>
    </xf>
    <xf numFmtId="4" fontId="27" fillId="0" borderId="8" xfId="0" applyNumberFormat="1" applyFont="1" applyBorder="1" applyAlignment="1"/>
    <xf numFmtId="0" fontId="23" fillId="0" borderId="0" xfId="0" applyFont="1" applyBorder="1" applyAlignment="1">
      <alignment horizontal="center"/>
    </xf>
    <xf numFmtId="4" fontId="28" fillId="0" borderId="0" xfId="1" applyNumberFormat="1" applyFont="1" applyBorder="1"/>
    <xf numFmtId="4" fontId="22" fillId="0" borderId="0" xfId="0" applyNumberFormat="1" applyFont="1" applyAlignment="1"/>
    <xf numFmtId="43" fontId="27" fillId="0" borderId="0" xfId="1" quotePrefix="1" applyFont="1" applyBorder="1" applyAlignment="1">
      <alignment horizontal="center"/>
    </xf>
    <xf numFmtId="43" fontId="29" fillId="0" borderId="0" xfId="1" applyFont="1" applyBorder="1"/>
    <xf numFmtId="0" fontId="27" fillId="0" borderId="0" xfId="0" applyFont="1" applyAlignment="1">
      <alignment horizontal="center"/>
    </xf>
    <xf numFmtId="43" fontId="27" fillId="0" borderId="0" xfId="1" applyFont="1" applyBorder="1"/>
    <xf numFmtId="43" fontId="27" fillId="0" borderId="0" xfId="1" applyFont="1" applyBorder="1" applyAlignment="1"/>
    <xf numFmtId="0" fontId="27" fillId="0" borderId="0" xfId="0" applyFont="1"/>
    <xf numFmtId="43" fontId="27" fillId="0" borderId="0" xfId="1" applyFont="1"/>
    <xf numFmtId="43" fontId="27" fillId="0" borderId="0" xfId="1" applyFont="1" applyAlignment="1"/>
    <xf numFmtId="0" fontId="2" fillId="0" borderId="1" xfId="0" applyFont="1" applyBorder="1" applyAlignment="1">
      <alignment horizontal="left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2" fillId="0" borderId="4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3" xfId="0" applyFont="1" applyBorder="1" applyAlignment="1">
      <alignment horizontal="center" wrapText="1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1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left"/>
    </xf>
    <xf numFmtId="0" fontId="16" fillId="0" borderId="1" xfId="0" applyFont="1" applyBorder="1" applyAlignment="1">
      <alignment horizontal="center" vertical="center"/>
    </xf>
    <xf numFmtId="0" fontId="0" fillId="0" borderId="0" xfId="0" applyAlignment="1"/>
    <xf numFmtId="43" fontId="0" fillId="0" borderId="0" xfId="0" applyNumberFormat="1" applyAlignment="1"/>
    <xf numFmtId="168" fontId="0" fillId="0" borderId="1" xfId="1" applyNumberFormat="1" applyFont="1" applyBorder="1" applyAlignment="1">
      <alignment horizontal="right" vertical="center"/>
    </xf>
    <xf numFmtId="170" fontId="0" fillId="0" borderId="1" xfId="1" applyNumberFormat="1" applyFont="1" applyBorder="1" applyAlignment="1">
      <alignment horizontal="right" vertical="center"/>
    </xf>
    <xf numFmtId="170" fontId="0" fillId="0" borderId="1" xfId="1" applyNumberFormat="1" applyFont="1" applyBorder="1" applyAlignment="1">
      <alignment wrapText="1"/>
    </xf>
    <xf numFmtId="0" fontId="0" fillId="0" borderId="0" xfId="0" applyFill="1"/>
    <xf numFmtId="0" fontId="5" fillId="2" borderId="2" xfId="0" applyFont="1" applyFill="1" applyBorder="1" applyAlignment="1">
      <alignment horizontal="center" wrapText="1"/>
    </xf>
    <xf numFmtId="0" fontId="5" fillId="2" borderId="3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5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164" fontId="4" fillId="4" borderId="3" xfId="0" quotePrefix="1" applyNumberFormat="1" applyFont="1" applyFill="1" applyBorder="1" applyAlignment="1">
      <alignment horizontal="center" vertical="center" wrapText="1"/>
    </xf>
    <xf numFmtId="164" fontId="4" fillId="4" borderId="4" xfId="0" quotePrefix="1" applyNumberFormat="1" applyFont="1" applyFill="1" applyBorder="1" applyAlignment="1">
      <alignment horizontal="center" vertical="center" wrapText="1"/>
    </xf>
    <xf numFmtId="44" fontId="4" fillId="3" borderId="1" xfId="2" applyFont="1" applyFill="1" applyBorder="1" applyAlignment="1">
      <alignment horizontal="center" vertical="center"/>
    </xf>
    <xf numFmtId="0" fontId="2" fillId="0" borderId="11" xfId="0" applyFont="1" applyBorder="1" applyAlignment="1">
      <alignment horizontal="left" wrapText="1"/>
    </xf>
    <xf numFmtId="0" fontId="2" fillId="0" borderId="12" xfId="0" applyFont="1" applyBorder="1" applyAlignment="1">
      <alignment horizontal="left" wrapText="1"/>
    </xf>
    <xf numFmtId="0" fontId="4" fillId="4" borderId="19" xfId="0" applyFont="1" applyFill="1" applyBorder="1" applyAlignment="1">
      <alignment horizontal="center" vertical="center"/>
    </xf>
    <xf numFmtId="0" fontId="4" fillId="4" borderId="20" xfId="0" applyFont="1" applyFill="1" applyBorder="1" applyAlignment="1">
      <alignment horizontal="center" vertical="center"/>
    </xf>
    <xf numFmtId="0" fontId="4" fillId="4" borderId="21" xfId="0" applyFont="1" applyFill="1" applyBorder="1" applyAlignment="1">
      <alignment horizontal="center" vertical="center"/>
    </xf>
    <xf numFmtId="0" fontId="12" fillId="6" borderId="22" xfId="0" applyFont="1" applyFill="1" applyBorder="1" applyAlignment="1">
      <alignment horizontal="center" vertical="center"/>
    </xf>
    <xf numFmtId="0" fontId="12" fillId="6" borderId="36" xfId="0" applyFont="1" applyFill="1" applyBorder="1" applyAlignment="1">
      <alignment horizontal="center" vertical="center"/>
    </xf>
    <xf numFmtId="10" fontId="12" fillId="5" borderId="22" xfId="0" applyNumberFormat="1" applyFont="1" applyFill="1" applyBorder="1" applyAlignment="1">
      <alignment horizontal="center" vertical="center"/>
    </xf>
    <xf numFmtId="10" fontId="12" fillId="5" borderId="36" xfId="0" applyNumberFormat="1" applyFont="1" applyFill="1" applyBorder="1" applyAlignment="1">
      <alignment horizontal="center" vertical="center"/>
    </xf>
    <xf numFmtId="7" fontId="12" fillId="5" borderId="31" xfId="0" applyNumberFormat="1" applyFont="1" applyFill="1" applyBorder="1" applyAlignment="1" applyProtection="1">
      <alignment horizontal="right" vertical="center"/>
    </xf>
    <xf numFmtId="7" fontId="12" fillId="5" borderId="36" xfId="0" applyNumberFormat="1" applyFont="1" applyFill="1" applyBorder="1" applyAlignment="1" applyProtection="1">
      <alignment horizontal="right" vertical="center"/>
    </xf>
    <xf numFmtId="0" fontId="12" fillId="6" borderId="31" xfId="0" applyFont="1" applyFill="1" applyBorder="1" applyAlignment="1">
      <alignment horizontal="center" vertical="center"/>
    </xf>
    <xf numFmtId="0" fontId="12" fillId="0" borderId="14" xfId="0" applyFont="1" applyFill="1" applyBorder="1" applyAlignment="1" applyProtection="1">
      <alignment horizontal="center" vertical="center"/>
    </xf>
    <xf numFmtId="165" fontId="12" fillId="0" borderId="20" xfId="0" applyNumberFormat="1" applyFont="1" applyBorder="1" applyAlignment="1" applyProtection="1">
      <alignment horizontal="left" vertical="center" wrapText="1"/>
    </xf>
    <xf numFmtId="165" fontId="12" fillId="0" borderId="3" xfId="0" applyNumberFormat="1" applyFont="1" applyBorder="1" applyAlignment="1" applyProtection="1">
      <alignment horizontal="left" vertical="center" wrapText="1"/>
    </xf>
    <xf numFmtId="39" fontId="12" fillId="0" borderId="24" xfId="0" applyNumberFormat="1" applyFont="1" applyFill="1" applyBorder="1" applyAlignment="1" applyProtection="1">
      <alignment horizontal="right" vertical="center" wrapText="1"/>
    </xf>
    <xf numFmtId="39" fontId="12" fillId="0" borderId="1" xfId="0" applyNumberFormat="1" applyFont="1" applyFill="1" applyBorder="1" applyAlignment="1" applyProtection="1">
      <alignment horizontal="right" vertical="center" wrapText="1"/>
    </xf>
    <xf numFmtId="166" fontId="12" fillId="0" borderId="5" xfId="0" applyNumberFormat="1" applyFont="1" applyBorder="1" applyAlignment="1" applyProtection="1">
      <alignment horizontal="center" vertical="center"/>
    </xf>
    <xf numFmtId="166" fontId="12" fillId="0" borderId="24" xfId="0" applyNumberFormat="1" applyFont="1" applyBorder="1" applyAlignment="1" applyProtection="1">
      <alignment horizontal="center" vertical="center"/>
    </xf>
    <xf numFmtId="0" fontId="12" fillId="0" borderId="38" xfId="0" applyFont="1" applyFill="1" applyBorder="1" applyAlignment="1" applyProtection="1">
      <alignment horizontal="center" vertical="center"/>
    </xf>
    <xf numFmtId="166" fontId="12" fillId="0" borderId="22" xfId="0" applyNumberFormat="1" applyFont="1" applyBorder="1" applyAlignment="1" applyProtection="1">
      <alignment horizontal="center" vertical="center"/>
    </xf>
    <xf numFmtId="0" fontId="8" fillId="4" borderId="6" xfId="0" applyFont="1" applyFill="1" applyBorder="1" applyAlignment="1">
      <alignment horizontal="center" vertical="center"/>
    </xf>
    <xf numFmtId="0" fontId="8" fillId="4" borderId="7" xfId="0" applyFont="1" applyFill="1" applyBorder="1" applyAlignment="1">
      <alignment horizontal="center" vertical="center"/>
    </xf>
    <xf numFmtId="0" fontId="8" fillId="4" borderId="8" xfId="0" applyFont="1" applyFill="1" applyBorder="1" applyAlignment="1">
      <alignment horizontal="center" vertical="center"/>
    </xf>
    <xf numFmtId="0" fontId="10" fillId="5" borderId="27" xfId="0" applyFont="1" applyFill="1" applyBorder="1" applyAlignment="1" applyProtection="1">
      <alignment horizontal="center" vertical="center"/>
    </xf>
    <xf numFmtId="0" fontId="10" fillId="5" borderId="32" xfId="0" applyFont="1" applyFill="1" applyBorder="1" applyAlignment="1" applyProtection="1">
      <alignment horizontal="center" vertical="center"/>
    </xf>
    <xf numFmtId="0" fontId="10" fillId="5" borderId="28" xfId="0" quotePrefix="1" applyFont="1" applyFill="1" applyBorder="1" applyAlignment="1" applyProtection="1">
      <alignment horizontal="center" vertical="center"/>
    </xf>
    <xf numFmtId="0" fontId="10" fillId="5" borderId="29" xfId="0" quotePrefix="1" applyFont="1" applyFill="1" applyBorder="1" applyAlignment="1" applyProtection="1">
      <alignment horizontal="center" vertical="center"/>
    </xf>
    <xf numFmtId="0" fontId="10" fillId="5" borderId="30" xfId="0" quotePrefix="1" applyFont="1" applyFill="1" applyBorder="1" applyAlignment="1" applyProtection="1">
      <alignment horizontal="center" vertical="center"/>
    </xf>
    <xf numFmtId="0" fontId="10" fillId="5" borderId="33" xfId="0" quotePrefix="1" applyFont="1" applyFill="1" applyBorder="1" applyAlignment="1" applyProtection="1">
      <alignment horizontal="center" vertical="center"/>
    </xf>
    <xf numFmtId="0" fontId="10" fillId="5" borderId="34" xfId="0" quotePrefix="1" applyFont="1" applyFill="1" applyBorder="1" applyAlignment="1" applyProtection="1">
      <alignment horizontal="center" vertical="center"/>
    </xf>
    <xf numFmtId="0" fontId="10" fillId="5" borderId="35" xfId="0" quotePrefix="1" applyFont="1" applyFill="1" applyBorder="1" applyAlignment="1" applyProtection="1">
      <alignment horizontal="center" vertical="center"/>
    </xf>
    <xf numFmtId="0" fontId="10" fillId="5" borderId="31" xfId="0" applyFont="1" applyFill="1" applyBorder="1" applyAlignment="1" applyProtection="1">
      <alignment horizontal="center" vertical="center" wrapText="1"/>
    </xf>
    <xf numFmtId="0" fontId="10" fillId="5" borderId="36" xfId="0" applyFont="1" applyFill="1" applyBorder="1" applyAlignment="1" applyProtection="1">
      <alignment horizontal="center" vertical="center" wrapText="1"/>
    </xf>
    <xf numFmtId="10" fontId="10" fillId="5" borderId="31" xfId="0" applyNumberFormat="1" applyFont="1" applyFill="1" applyBorder="1" applyAlignment="1" applyProtection="1">
      <alignment horizontal="center" vertical="center"/>
    </xf>
    <xf numFmtId="10" fontId="10" fillId="5" borderId="36" xfId="0" applyNumberFormat="1" applyFont="1" applyFill="1" applyBorder="1" applyAlignment="1" applyProtection="1">
      <alignment horizontal="center" vertical="center"/>
    </xf>
    <xf numFmtId="10" fontId="11" fillId="5" borderId="11" xfId="0" applyNumberFormat="1" applyFont="1" applyFill="1" applyBorder="1" applyAlignment="1" applyProtection="1">
      <alignment horizontal="center" vertical="center"/>
    </xf>
    <xf numFmtId="10" fontId="11" fillId="5" borderId="13" xfId="0" applyNumberFormat="1" applyFont="1" applyFill="1" applyBorder="1" applyAlignment="1" applyProtection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0" fillId="0" borderId="6" xfId="0" applyFont="1" applyBorder="1" applyAlignment="1">
      <alignment horizontal="center" wrapText="1"/>
    </xf>
    <xf numFmtId="0" fontId="0" fillId="0" borderId="8" xfId="0" applyFont="1" applyBorder="1" applyAlignment="1">
      <alignment horizontal="center" wrapText="1"/>
    </xf>
    <xf numFmtId="0" fontId="2" fillId="0" borderId="48" xfId="0" applyFont="1" applyBorder="1" applyAlignment="1">
      <alignment horizontal="left" wrapText="1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4" fillId="0" borderId="8" xfId="0" applyFont="1" applyBorder="1" applyAlignment="1">
      <alignment horizontal="left"/>
    </xf>
    <xf numFmtId="0" fontId="15" fillId="0" borderId="6" xfId="0" applyFont="1" applyBorder="1" applyAlignment="1">
      <alignment horizontal="center"/>
    </xf>
    <xf numFmtId="0" fontId="15" fillId="0" borderId="7" xfId="0" applyFont="1" applyBorder="1" applyAlignment="1">
      <alignment horizontal="center"/>
    </xf>
    <xf numFmtId="0" fontId="15" fillId="0" borderId="8" xfId="0" applyFont="1" applyBorder="1" applyAlignment="1">
      <alignment horizontal="center"/>
    </xf>
    <xf numFmtId="0" fontId="30" fillId="7" borderId="6" xfId="0" applyFont="1" applyFill="1" applyBorder="1" applyAlignment="1">
      <alignment horizontal="center" vertical="center"/>
    </xf>
    <xf numFmtId="0" fontId="30" fillId="7" borderId="7" xfId="0" applyFont="1" applyFill="1" applyBorder="1" applyAlignment="1">
      <alignment horizontal="center" vertical="center"/>
    </xf>
    <xf numFmtId="0" fontId="30" fillId="7" borderId="8" xfId="0" applyFont="1" applyFill="1" applyBorder="1" applyAlignment="1">
      <alignment horizontal="center" vertical="center"/>
    </xf>
    <xf numFmtId="0" fontId="0" fillId="0" borderId="0" xfId="0" applyBorder="1" applyAlignment="1"/>
    <xf numFmtId="0" fontId="0" fillId="0" borderId="0" xfId="0" applyProtection="1">
      <protection locked="0"/>
    </xf>
    <xf numFmtId="0" fontId="0" fillId="0" borderId="1" xfId="0" applyBorder="1" applyProtection="1">
      <protection locked="0"/>
    </xf>
    <xf numFmtId="0" fontId="2" fillId="0" borderId="1" xfId="0" applyFont="1" applyBorder="1" applyAlignment="1" applyProtection="1">
      <alignment horizontal="left"/>
      <protection locked="0"/>
    </xf>
    <xf numFmtId="0" fontId="0" fillId="0" borderId="5" xfId="0" applyBorder="1" applyProtection="1">
      <protection locked="0"/>
    </xf>
    <xf numFmtId="0" fontId="2" fillId="0" borderId="5" xfId="0" applyFont="1" applyBorder="1" applyAlignment="1" applyProtection="1">
      <alignment horizontal="left"/>
      <protection locked="0"/>
    </xf>
    <xf numFmtId="0" fontId="0" fillId="0" borderId="6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8" xfId="0" applyBorder="1" applyProtection="1"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/>
      <protection locked="0"/>
    </xf>
    <xf numFmtId="43" fontId="6" fillId="8" borderId="1" xfId="1" applyFont="1" applyFill="1" applyBorder="1" applyProtection="1">
      <protection locked="0"/>
    </xf>
    <xf numFmtId="0" fontId="0" fillId="0" borderId="10" xfId="0" applyBorder="1" applyProtection="1">
      <protection locked="0"/>
    </xf>
    <xf numFmtId="0" fontId="2" fillId="0" borderId="11" xfId="0" applyFont="1" applyBorder="1" applyAlignment="1" applyProtection="1">
      <alignment horizontal="left" wrapText="1"/>
      <protection locked="0"/>
    </xf>
    <xf numFmtId="0" fontId="2" fillId="0" borderId="12" xfId="0" applyFont="1" applyBorder="1" applyAlignment="1" applyProtection="1">
      <alignment horizontal="left" wrapText="1"/>
      <protection locked="0"/>
    </xf>
    <xf numFmtId="0" fontId="2" fillId="0" borderId="13" xfId="0" applyFont="1" applyBorder="1" applyAlignment="1" applyProtection="1">
      <alignment horizontal="left" wrapText="1"/>
      <protection locked="0"/>
    </xf>
    <xf numFmtId="0" fontId="0" fillId="0" borderId="14" xfId="0" applyBorder="1" applyProtection="1">
      <protection locked="0"/>
    </xf>
    <xf numFmtId="0" fontId="0" fillId="0" borderId="15" xfId="0" applyBorder="1" applyProtection="1">
      <protection locked="0"/>
    </xf>
    <xf numFmtId="0" fontId="2" fillId="0" borderId="16" xfId="0" applyFont="1" applyBorder="1" applyAlignment="1" applyProtection="1">
      <alignment horizontal="left"/>
      <protection locked="0"/>
    </xf>
    <xf numFmtId="0" fontId="2" fillId="0" borderId="17" xfId="0" applyFont="1" applyBorder="1" applyAlignment="1" applyProtection="1">
      <alignment horizontal="left"/>
      <protection locked="0"/>
    </xf>
    <xf numFmtId="0" fontId="2" fillId="0" borderId="18" xfId="0" applyFont="1" applyBorder="1" applyAlignment="1" applyProtection="1">
      <alignment horizontal="left"/>
      <protection locked="0"/>
    </xf>
    <xf numFmtId="0" fontId="0" fillId="0" borderId="0" xfId="0" applyBorder="1" applyProtection="1">
      <protection locked="0"/>
    </xf>
    <xf numFmtId="0" fontId="0" fillId="0" borderId="0" xfId="0" applyBorder="1" applyAlignment="1" applyProtection="1">
      <protection locked="0"/>
    </xf>
    <xf numFmtId="0" fontId="0" fillId="3" borderId="0" xfId="0" applyFill="1" applyBorder="1" applyAlignment="1" applyProtection="1">
      <alignment vertical="center"/>
      <protection locked="0"/>
    </xf>
    <xf numFmtId="0" fontId="4" fillId="3" borderId="0" xfId="0" quotePrefix="1" applyFont="1" applyFill="1" applyBorder="1" applyAlignment="1" applyProtection="1">
      <alignment horizontal="center" vertical="center" wrapText="1"/>
      <protection locked="0"/>
    </xf>
    <xf numFmtId="164" fontId="4" fillId="3" borderId="0" xfId="0" quotePrefix="1" applyNumberFormat="1" applyFont="1" applyFill="1" applyBorder="1" applyAlignment="1" applyProtection="1">
      <alignment horizontal="left" vertical="center" wrapText="1"/>
      <protection locked="0"/>
    </xf>
    <xf numFmtId="44" fontId="0" fillId="3" borderId="0" xfId="2" applyFont="1" applyFill="1" applyBorder="1" applyAlignment="1" applyProtection="1">
      <alignment vertical="center"/>
      <protection locked="0"/>
    </xf>
    <xf numFmtId="0" fontId="14" fillId="0" borderId="6" xfId="0" applyFont="1" applyBorder="1" applyAlignment="1" applyProtection="1">
      <alignment horizontal="center"/>
      <protection locked="0"/>
    </xf>
    <xf numFmtId="0" fontId="14" fillId="0" borderId="8" xfId="0" applyFont="1" applyBorder="1" applyAlignment="1" applyProtection="1">
      <alignment horizontal="center"/>
      <protection locked="0"/>
    </xf>
    <xf numFmtId="169" fontId="0" fillId="8" borderId="1" xfId="1" applyNumberFormat="1" applyFont="1" applyFill="1" applyBorder="1" applyAlignment="1" applyProtection="1">
      <alignment horizontal="right" vertical="center"/>
      <protection locked="0"/>
    </xf>
    <xf numFmtId="43" fontId="0" fillId="8" borderId="1" xfId="1" applyFont="1" applyFill="1" applyBorder="1" applyAlignment="1" applyProtection="1">
      <alignment horizontal="right" vertical="center"/>
      <protection locked="0"/>
    </xf>
    <xf numFmtId="0" fontId="14" fillId="0" borderId="2" xfId="0" applyFont="1" applyBorder="1" applyProtection="1">
      <protection locked="0"/>
    </xf>
    <xf numFmtId="0" fontId="2" fillId="0" borderId="6" xfId="0" applyFont="1" applyBorder="1" applyAlignment="1" applyProtection="1">
      <alignment horizontal="center" wrapText="1"/>
      <protection locked="0"/>
    </xf>
    <xf numFmtId="0" fontId="2" fillId="0" borderId="7" xfId="0" applyFont="1" applyBorder="1" applyAlignment="1" applyProtection="1">
      <alignment horizontal="center" wrapText="1"/>
      <protection locked="0"/>
    </xf>
    <xf numFmtId="0" fontId="2" fillId="0" borderId="8" xfId="0" applyFont="1" applyBorder="1" applyAlignment="1" applyProtection="1">
      <alignment horizontal="center" wrapText="1"/>
      <protection locked="0"/>
    </xf>
    <xf numFmtId="0" fontId="14" fillId="0" borderId="23" xfId="0" applyFont="1" applyBorder="1" applyProtection="1">
      <protection locked="0"/>
    </xf>
    <xf numFmtId="0" fontId="0" fillId="0" borderId="34" xfId="0" applyBorder="1" applyAlignment="1" applyProtection="1">
      <alignment horizontal="center"/>
      <protection locked="0"/>
    </xf>
    <xf numFmtId="0" fontId="0" fillId="0" borderId="37" xfId="0" applyBorder="1" applyAlignment="1" applyProtection="1">
      <alignment horizontal="center"/>
      <protection locked="0"/>
    </xf>
    <xf numFmtId="0" fontId="0" fillId="0" borderId="25" xfId="0" applyBorder="1" applyAlignment="1" applyProtection="1">
      <alignment horizontal="center"/>
      <protection locked="0"/>
    </xf>
    <xf numFmtId="0" fontId="0" fillId="0" borderId="25" xfId="0" applyBorder="1" applyProtection="1">
      <protection locked="0"/>
    </xf>
    <xf numFmtId="0" fontId="0" fillId="0" borderId="34" xfId="0" applyBorder="1" applyProtection="1">
      <protection locked="0"/>
    </xf>
    <xf numFmtId="0" fontId="0" fillId="0" borderId="24" xfId="0" applyBorder="1" applyProtection="1">
      <protection locked="0"/>
    </xf>
    <xf numFmtId="0" fontId="0" fillId="0" borderId="7" xfId="0" applyBorder="1" applyAlignment="1" applyProtection="1">
      <alignment horizontal="center"/>
      <protection locked="0"/>
    </xf>
    <xf numFmtId="10" fontId="9" fillId="8" borderId="39" xfId="3" applyNumberFormat="1" applyFont="1" applyFill="1" applyBorder="1" applyAlignment="1" applyProtection="1">
      <alignment horizontal="center" vertical="center"/>
      <protection locked="0"/>
    </xf>
    <xf numFmtId="164" fontId="9" fillId="9" borderId="21" xfId="0" applyNumberFormat="1" applyFont="1" applyFill="1" applyBorder="1" applyAlignment="1" applyProtection="1">
      <alignment horizontal="center" vertical="center"/>
      <protection locked="0"/>
    </xf>
  </cellXfs>
  <cellStyles count="5">
    <cellStyle name="Moeda" xfId="2" builtinId="4"/>
    <cellStyle name="Normal" xfId="0" builtinId="0"/>
    <cellStyle name="Normal 3" xfId="4" xr:uid="{00000000-0005-0000-0000-000002000000}"/>
    <cellStyle name="Porcentagem" xfId="3" builtinId="5"/>
    <cellStyle name="Vírgula" xfId="1" builtinId="3"/>
  </cellStyles>
  <dxfs count="10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indexed="10"/>
      </font>
    </dxf>
    <dxf>
      <font>
        <b/>
        <i val="0"/>
        <color indexed="1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99219</xdr:colOff>
      <xdr:row>5</xdr:row>
      <xdr:rowOff>69453</xdr:rowOff>
    </xdr:from>
    <xdr:ext cx="184731" cy="264560"/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0FDB53BC-BD80-4E55-B23F-C5F3B8E1B473}"/>
            </a:ext>
          </a:extLst>
        </xdr:cNvPr>
        <xdr:cNvSpPr txBox="1"/>
      </xdr:nvSpPr>
      <xdr:spPr>
        <a:xfrm>
          <a:off x="8880078" y="84335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100315</xdr:colOff>
      <xdr:row>24</xdr:row>
      <xdr:rowOff>25115</xdr:rowOff>
    </xdr:from>
    <xdr:to>
      <xdr:col>2</xdr:col>
      <xdr:colOff>490390</xdr:colOff>
      <xdr:row>26</xdr:row>
      <xdr:rowOff>152115</xdr:rowOff>
    </xdr:to>
    <xdr:pic>
      <xdr:nvPicPr>
        <xdr:cNvPr id="2" name="Picture 10">
          <a:extLst>
            <a:ext uri="{FF2B5EF4-FFF2-40B4-BE49-F238E27FC236}">
              <a16:creationId xmlns:a16="http://schemas.microsoft.com/office/drawing/2014/main" id="{E1819F15-270C-4E8B-8D19-70CDA50F6351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 t="-27000"/>
        <a:stretch>
          <a:fillRect/>
        </a:stretch>
      </xdr:blipFill>
      <xdr:spPr bwMode="auto">
        <a:xfrm>
          <a:off x="1252840" y="4606640"/>
          <a:ext cx="3600000" cy="508000"/>
        </a:xfrm>
        <a:prstGeom prst="rect">
          <a:avLst/>
        </a:prstGeom>
        <a:noFill/>
      </xdr:spPr>
    </xdr:pic>
    <xdr:clientData/>
  </xdr:twoCellAnchor>
  <xdr:twoCellAnchor>
    <xdr:from>
      <xdr:col>1</xdr:col>
      <xdr:colOff>100315</xdr:colOff>
      <xdr:row>22</xdr:row>
      <xdr:rowOff>25115</xdr:rowOff>
    </xdr:from>
    <xdr:to>
      <xdr:col>2</xdr:col>
      <xdr:colOff>490390</xdr:colOff>
      <xdr:row>24</xdr:row>
      <xdr:rowOff>152115</xdr:rowOff>
    </xdr:to>
    <xdr:pic>
      <xdr:nvPicPr>
        <xdr:cNvPr id="3" name="Picture 10">
          <a:extLst>
            <a:ext uri="{FF2B5EF4-FFF2-40B4-BE49-F238E27FC236}">
              <a16:creationId xmlns:a16="http://schemas.microsoft.com/office/drawing/2014/main" id="{752B5AE8-05CB-4607-83EF-74CD27D9A456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 t="-27000"/>
        <a:stretch>
          <a:fillRect/>
        </a:stretch>
      </xdr:blipFill>
      <xdr:spPr bwMode="auto">
        <a:xfrm>
          <a:off x="1252840" y="4606640"/>
          <a:ext cx="3600000" cy="508000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.%20Obras%20-%20por%20cidades/ALCINOPOLIS/LOTEAMENTO%20BOM%20RETIRO%20II%20(25%20UH)/DOCUMENTA&#199;&#195;O%20DURANTE%20A%20OBRA/MURO%20DE%20ARRIMO/ARRIMOS.JUNHO.22/BDI%20-%20Desonerado%20-%20Ac&#243;rd&#227;o%202622-2013%20Constru&#231;&#227;o%20de%20Edif&#237;cios%20-alterado-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2.%20Obras%20-%20por%20cidades/ALCINOPOLIS/LOTEAMENTO%20BOM%20RETIRO%20II%20(25%20UH)/DOCUMENTA&#199;&#195;O%20DURANTE%20A%20OBRA/MURO%20DE%20ARRIMO/BDI%20-%20Desonerado%20-%20Ac&#243;rd&#227;o%202622-2013%20Constru&#231;&#227;o%20de%20Edif&#237;cios%20-alterado-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truçao de Edifícios SEM DES"/>
      <sheetName val="Const. de Edifícios DESONERADO"/>
      <sheetName val="Mat e Equip"/>
      <sheetName val="Mat. e Equip. DESONERADO"/>
      <sheetName val="Municípios ISS"/>
    </sheetNames>
    <sheetDataSet>
      <sheetData sheetId="0"/>
      <sheetData sheetId="1"/>
      <sheetData sheetId="2"/>
      <sheetData sheetId="3"/>
      <sheetData sheetId="4">
        <row r="2">
          <cell r="A2" t="str">
            <v>Água Clara</v>
          </cell>
        </row>
        <row r="3">
          <cell r="A3" t="str">
            <v>Alcinópolis</v>
          </cell>
        </row>
        <row r="4">
          <cell r="A4" t="str">
            <v>Amambai</v>
          </cell>
        </row>
        <row r="5">
          <cell r="A5" t="str">
            <v>Anastácio</v>
          </cell>
        </row>
        <row r="6">
          <cell r="A6" t="str">
            <v>Anaurilândia</v>
          </cell>
        </row>
        <row r="7">
          <cell r="A7" t="str">
            <v>Angélica</v>
          </cell>
        </row>
        <row r="8">
          <cell r="A8" t="str">
            <v>Antonio João</v>
          </cell>
        </row>
        <row r="9">
          <cell r="A9" t="str">
            <v>Aparecida do Taboado</v>
          </cell>
        </row>
        <row r="10">
          <cell r="A10" t="str">
            <v>Aquidauana</v>
          </cell>
        </row>
        <row r="11">
          <cell r="A11" t="str">
            <v>Aral Moreira</v>
          </cell>
        </row>
        <row r="12">
          <cell r="A12" t="str">
            <v>Bandeirantes</v>
          </cell>
        </row>
        <row r="13">
          <cell r="A13" t="str">
            <v>Bataguassu</v>
          </cell>
        </row>
        <row r="14">
          <cell r="A14" t="str">
            <v>Batayporã</v>
          </cell>
        </row>
        <row r="15">
          <cell r="A15" t="str">
            <v>Bela Vista</v>
          </cell>
        </row>
        <row r="16">
          <cell r="A16" t="str">
            <v>Bodoquena</v>
          </cell>
        </row>
        <row r="17">
          <cell r="A17" t="str">
            <v>Bonito</v>
          </cell>
        </row>
        <row r="18">
          <cell r="A18" t="str">
            <v>Brasilândia</v>
          </cell>
        </row>
        <row r="19">
          <cell r="A19" t="str">
            <v>Caarapó</v>
          </cell>
        </row>
        <row r="20">
          <cell r="A20" t="str">
            <v>Camapuã</v>
          </cell>
        </row>
        <row r="21">
          <cell r="A21" t="str">
            <v>Campo Grande</v>
          </cell>
        </row>
        <row r="22">
          <cell r="A22" t="str">
            <v>Caracol</v>
          </cell>
        </row>
        <row r="23">
          <cell r="A23" t="str">
            <v>Cassilândia</v>
          </cell>
        </row>
        <row r="24">
          <cell r="A24" t="str">
            <v>Chapadão do Sul</v>
          </cell>
        </row>
        <row r="25">
          <cell r="A25" t="str">
            <v>Corguinho</v>
          </cell>
        </row>
        <row r="26">
          <cell r="A26" t="str">
            <v>Coronel Sapucaia</v>
          </cell>
        </row>
        <row r="27">
          <cell r="A27" t="str">
            <v>Corumbá</v>
          </cell>
        </row>
        <row r="28">
          <cell r="A28" t="str">
            <v>Costa Rica</v>
          </cell>
        </row>
        <row r="29">
          <cell r="A29" t="str">
            <v>Coxim</v>
          </cell>
        </row>
        <row r="30">
          <cell r="A30" t="str">
            <v>Deodápolis</v>
          </cell>
        </row>
        <row r="31">
          <cell r="A31" t="str">
            <v>Dois Irmãos do Buriti</v>
          </cell>
        </row>
        <row r="32">
          <cell r="A32" t="str">
            <v>Douradina</v>
          </cell>
        </row>
        <row r="33">
          <cell r="A33" t="str">
            <v>Dourados</v>
          </cell>
        </row>
        <row r="34">
          <cell r="A34" t="str">
            <v>Eldorado</v>
          </cell>
        </row>
        <row r="35">
          <cell r="A35" t="str">
            <v>Fátima do Sul</v>
          </cell>
        </row>
        <row r="36">
          <cell r="A36" t="str">
            <v>Figueirão</v>
          </cell>
        </row>
        <row r="37">
          <cell r="A37" t="str">
            <v>Glória de Dourados</v>
          </cell>
        </row>
        <row r="38">
          <cell r="A38" t="str">
            <v>Guia Lopes da Laguna</v>
          </cell>
        </row>
        <row r="39">
          <cell r="A39" t="str">
            <v>Iguatemi</v>
          </cell>
        </row>
        <row r="40">
          <cell r="A40" t="str">
            <v>Inocência</v>
          </cell>
        </row>
        <row r="41">
          <cell r="A41" t="str">
            <v>Itaporã</v>
          </cell>
        </row>
        <row r="42">
          <cell r="A42" t="str">
            <v>Itaquiraí</v>
          </cell>
        </row>
        <row r="43">
          <cell r="A43" t="str">
            <v>Ivinhema</v>
          </cell>
        </row>
        <row r="44">
          <cell r="A44" t="str">
            <v>Japorã</v>
          </cell>
        </row>
        <row r="45">
          <cell r="A45" t="str">
            <v>Jaraguari</v>
          </cell>
        </row>
        <row r="46">
          <cell r="A46" t="str">
            <v>Jardim</v>
          </cell>
        </row>
        <row r="47">
          <cell r="A47" t="str">
            <v>Jateí</v>
          </cell>
        </row>
        <row r="48">
          <cell r="A48" t="str">
            <v>Juti</v>
          </cell>
        </row>
        <row r="49">
          <cell r="A49" t="str">
            <v>Ladário</v>
          </cell>
        </row>
        <row r="50">
          <cell r="A50" t="str">
            <v>Laguna Carapã</v>
          </cell>
        </row>
        <row r="51">
          <cell r="A51" t="str">
            <v>Maracaju</v>
          </cell>
        </row>
        <row r="52">
          <cell r="A52" t="str">
            <v>Miranda</v>
          </cell>
        </row>
        <row r="53">
          <cell r="A53" t="str">
            <v>Mundo Novo</v>
          </cell>
        </row>
        <row r="54">
          <cell r="A54" t="str">
            <v>Naviraí</v>
          </cell>
        </row>
        <row r="55">
          <cell r="A55" t="str">
            <v>Nioaque</v>
          </cell>
        </row>
        <row r="56">
          <cell r="A56" t="str">
            <v>Nova Alvorada do Sul</v>
          </cell>
        </row>
        <row r="57">
          <cell r="A57" t="str">
            <v>Nova Andradina</v>
          </cell>
        </row>
        <row r="58">
          <cell r="A58" t="str">
            <v>Novo Horizonte do Sul</v>
          </cell>
        </row>
        <row r="59">
          <cell r="A59" t="str">
            <v>Paraíso das Águas</v>
          </cell>
        </row>
        <row r="60">
          <cell r="A60" t="str">
            <v>Paranaíba</v>
          </cell>
        </row>
        <row r="61">
          <cell r="A61" t="str">
            <v>Paranhos</v>
          </cell>
        </row>
        <row r="62">
          <cell r="A62" t="str">
            <v>Pedro Gomes</v>
          </cell>
        </row>
        <row r="63">
          <cell r="A63" t="str">
            <v>Ponta Porã</v>
          </cell>
        </row>
        <row r="64">
          <cell r="A64" t="str">
            <v>Porto Murtinho</v>
          </cell>
        </row>
        <row r="65">
          <cell r="A65" t="str">
            <v>Ribas do Rio Pardo</v>
          </cell>
        </row>
        <row r="66">
          <cell r="A66" t="str">
            <v>Rio Brilhante</v>
          </cell>
        </row>
        <row r="67">
          <cell r="A67" t="str">
            <v>Rio Negro</v>
          </cell>
        </row>
        <row r="68">
          <cell r="A68" t="str">
            <v>Rio Verde de Mato Grosso</v>
          </cell>
        </row>
        <row r="69">
          <cell r="A69" t="str">
            <v>Rochedo</v>
          </cell>
        </row>
        <row r="70">
          <cell r="A70" t="str">
            <v>Santa Rita do Pardo</v>
          </cell>
        </row>
        <row r="71">
          <cell r="A71" t="str">
            <v>São Gabriel do Oeste</v>
          </cell>
        </row>
        <row r="72">
          <cell r="A72" t="str">
            <v>Selvíria</v>
          </cell>
        </row>
        <row r="73">
          <cell r="A73" t="str">
            <v>Sete Quedas</v>
          </cell>
        </row>
        <row r="74">
          <cell r="A74" t="str">
            <v>Sidrolândia</v>
          </cell>
        </row>
        <row r="75">
          <cell r="A75" t="str">
            <v>Sonora</v>
          </cell>
        </row>
        <row r="76">
          <cell r="A76" t="str">
            <v>Tacuru</v>
          </cell>
        </row>
        <row r="77">
          <cell r="A77" t="str">
            <v>Taquarussu</v>
          </cell>
        </row>
        <row r="78">
          <cell r="A78" t="str">
            <v>Terenos</v>
          </cell>
        </row>
        <row r="79">
          <cell r="A79" t="str">
            <v>Três Lagoas</v>
          </cell>
        </row>
        <row r="80">
          <cell r="A80" t="str">
            <v>Vicentina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truçao de Edifícios SEM DES"/>
      <sheetName val="Const. de Edifícios DESONERADO"/>
      <sheetName val="Mat e Equip"/>
      <sheetName val="Mat. e Equip. DESONERADO"/>
      <sheetName val="Municípios ISS"/>
    </sheetNames>
    <sheetDataSet>
      <sheetData sheetId="0">
        <row r="25">
          <cell r="A25" t="str">
            <v>Paranaíba</v>
          </cell>
        </row>
      </sheetData>
      <sheetData sheetId="1"/>
      <sheetData sheetId="2"/>
      <sheetData sheetId="3"/>
      <sheetData sheetId="4">
        <row r="1">
          <cell r="A1" t="str">
            <v>Nome do Município</v>
          </cell>
          <cell r="B1" t="str">
            <v>Alíquota</v>
          </cell>
          <cell r="C1" t="str">
            <v>% Sobre a NF</v>
          </cell>
          <cell r="D1" t="str">
            <v>Adotado</v>
          </cell>
          <cell r="F1" t="str">
            <v>Risco</v>
          </cell>
          <cell r="G1" t="str">
            <v>Seguro+Garantia</v>
          </cell>
          <cell r="H1" t="str">
            <v>Despesas Financeiras</v>
          </cell>
          <cell r="I1" t="str">
            <v>Administração Central</v>
          </cell>
          <cell r="J1" t="str">
            <v>Lucro</v>
          </cell>
          <cell r="K1" t="str">
            <v>PIS</v>
          </cell>
          <cell r="L1" t="str">
            <v>COFINS</v>
          </cell>
          <cell r="M1" t="str">
            <v>ISS</v>
          </cell>
        </row>
        <row r="2">
          <cell r="A2" t="str">
            <v>Água Clara</v>
          </cell>
          <cell r="B2">
            <v>0.05</v>
          </cell>
          <cell r="C2">
            <v>0.4</v>
          </cell>
          <cell r="D2">
            <v>2.0000000000000004E-2</v>
          </cell>
          <cell r="E2">
            <v>2.0000000000000004</v>
          </cell>
          <cell r="F2">
            <v>5.5999999999999999E-3</v>
          </cell>
          <cell r="G2">
            <v>3.5999999999999999E-3</v>
          </cell>
          <cell r="H2">
            <v>1.04E-2</v>
          </cell>
          <cell r="I2">
            <v>3.7999999999999999E-2</v>
          </cell>
          <cell r="J2">
            <v>7.2999999999999995E-2</v>
          </cell>
          <cell r="K2">
            <v>6.4999999999999997E-3</v>
          </cell>
          <cell r="L2">
            <v>0.03</v>
          </cell>
          <cell r="M2">
            <v>2.0000000000000004E-2</v>
          </cell>
        </row>
        <row r="3">
          <cell r="A3" t="str">
            <v>Alcinópolis</v>
          </cell>
          <cell r="B3">
            <v>0.05</v>
          </cell>
          <cell r="C3">
            <v>0.4</v>
          </cell>
          <cell r="D3">
            <v>2.0000000000000004E-2</v>
          </cell>
          <cell r="E3">
            <v>2.0000000000000004</v>
          </cell>
          <cell r="F3">
            <v>5.5999999999999999E-3</v>
          </cell>
          <cell r="G3">
            <v>3.5999999999999999E-3</v>
          </cell>
          <cell r="H3">
            <v>1.04E-2</v>
          </cell>
          <cell r="I3">
            <v>3.7999999999999999E-2</v>
          </cell>
          <cell r="J3">
            <v>7.2999999999999995E-2</v>
          </cell>
          <cell r="K3">
            <v>6.4999999999999997E-3</v>
          </cell>
          <cell r="L3">
            <v>0.03</v>
          </cell>
          <cell r="M3">
            <v>2.0000000000000004E-2</v>
          </cell>
        </row>
        <row r="4">
          <cell r="A4" t="str">
            <v>Amambai</v>
          </cell>
          <cell r="B4">
            <v>0.05</v>
          </cell>
          <cell r="C4">
            <v>0.5</v>
          </cell>
          <cell r="D4">
            <v>2.5000000000000001E-2</v>
          </cell>
          <cell r="E4">
            <v>2.5</v>
          </cell>
          <cell r="F4">
            <v>5.5999999999999999E-3</v>
          </cell>
          <cell r="G4">
            <v>3.5999999999999999E-3</v>
          </cell>
          <cell r="H4">
            <v>1.04E-2</v>
          </cell>
          <cell r="I4">
            <v>3.7999999999999999E-2</v>
          </cell>
          <cell r="J4">
            <v>7.2999999999999995E-2</v>
          </cell>
          <cell r="K4">
            <v>6.4999999999999997E-3</v>
          </cell>
          <cell r="L4">
            <v>0.03</v>
          </cell>
          <cell r="M4">
            <v>2.5000000000000001E-2</v>
          </cell>
        </row>
        <row r="5">
          <cell r="A5" t="str">
            <v>Anastácio</v>
          </cell>
          <cell r="B5">
            <v>0.05</v>
          </cell>
          <cell r="C5">
            <v>0.4</v>
          </cell>
          <cell r="D5">
            <v>2.0000000000000004E-2</v>
          </cell>
          <cell r="E5">
            <v>2.0000000000000004</v>
          </cell>
          <cell r="F5">
            <v>5.5999999999999999E-3</v>
          </cell>
          <cell r="G5">
            <v>3.5999999999999999E-3</v>
          </cell>
          <cell r="H5">
            <v>1.04E-2</v>
          </cell>
          <cell r="I5">
            <v>3.7999999999999999E-2</v>
          </cell>
          <cell r="J5">
            <v>7.2999999999999995E-2</v>
          </cell>
          <cell r="K5">
            <v>6.4999999999999997E-3</v>
          </cell>
          <cell r="L5">
            <v>0.03</v>
          </cell>
          <cell r="M5">
            <v>2.0000000000000004E-2</v>
          </cell>
        </row>
        <row r="6">
          <cell r="A6" t="str">
            <v>Anaurilândia</v>
          </cell>
          <cell r="B6">
            <v>0.05</v>
          </cell>
          <cell r="C6">
            <v>0.4</v>
          </cell>
          <cell r="D6">
            <v>2.0000000000000004E-2</v>
          </cell>
          <cell r="E6">
            <v>2.0000000000000004</v>
          </cell>
          <cell r="F6">
            <v>5.5999999999999999E-3</v>
          </cell>
          <cell r="G6">
            <v>3.5999999999999999E-3</v>
          </cell>
          <cell r="H6">
            <v>1.04E-2</v>
          </cell>
          <cell r="I6">
            <v>3.7999999999999999E-2</v>
          </cell>
          <cell r="J6">
            <v>7.2999999999999995E-2</v>
          </cell>
          <cell r="K6">
            <v>6.4999999999999997E-3</v>
          </cell>
          <cell r="L6">
            <v>0.03</v>
          </cell>
          <cell r="M6">
            <v>2.0000000000000004E-2</v>
          </cell>
        </row>
        <row r="7">
          <cell r="A7" t="str">
            <v>Angélica</v>
          </cell>
          <cell r="B7">
            <v>0.05</v>
          </cell>
          <cell r="C7">
            <v>0.4</v>
          </cell>
          <cell r="D7">
            <v>2.0000000000000004E-2</v>
          </cell>
          <cell r="E7">
            <v>2.0000000000000004</v>
          </cell>
          <cell r="F7">
            <v>5.5999999999999999E-3</v>
          </cell>
          <cell r="G7">
            <v>3.5999999999999999E-3</v>
          </cell>
          <cell r="H7">
            <v>1.04E-2</v>
          </cell>
          <cell r="I7">
            <v>3.7999999999999999E-2</v>
          </cell>
          <cell r="J7">
            <v>7.2999999999999995E-2</v>
          </cell>
          <cell r="K7">
            <v>6.4999999999999997E-3</v>
          </cell>
          <cell r="L7">
            <v>0.03</v>
          </cell>
          <cell r="M7">
            <v>2.0000000000000004E-2</v>
          </cell>
        </row>
        <row r="8">
          <cell r="A8" t="str">
            <v>Antonio João</v>
          </cell>
          <cell r="B8">
            <v>0.05</v>
          </cell>
          <cell r="C8">
            <v>0.4</v>
          </cell>
          <cell r="D8">
            <v>2.0000000000000004E-2</v>
          </cell>
          <cell r="E8">
            <v>2.0000000000000004</v>
          </cell>
          <cell r="F8">
            <v>5.5999999999999999E-3</v>
          </cell>
          <cell r="G8">
            <v>3.5999999999999999E-3</v>
          </cell>
          <cell r="H8">
            <v>1.04E-2</v>
          </cell>
          <cell r="I8">
            <v>3.7999999999999999E-2</v>
          </cell>
          <cell r="J8">
            <v>7.2999999999999995E-2</v>
          </cell>
          <cell r="K8">
            <v>6.4999999999999997E-3</v>
          </cell>
          <cell r="L8">
            <v>0.03</v>
          </cell>
          <cell r="M8">
            <v>2.0000000000000004E-2</v>
          </cell>
        </row>
        <row r="9">
          <cell r="A9" t="str">
            <v>Aparecida do Taboado</v>
          </cell>
          <cell r="B9">
            <v>0.05</v>
          </cell>
          <cell r="C9">
            <v>0.4</v>
          </cell>
          <cell r="D9">
            <v>2.0000000000000004E-2</v>
          </cell>
          <cell r="E9">
            <v>2.0000000000000004</v>
          </cell>
          <cell r="F9">
            <v>5.5999999999999999E-3</v>
          </cell>
          <cell r="G9">
            <v>3.5999999999999999E-3</v>
          </cell>
          <cell r="H9">
            <v>1.04E-2</v>
          </cell>
          <cell r="I9">
            <v>3.7999999999999999E-2</v>
          </cell>
          <cell r="J9">
            <v>7.2999999999999995E-2</v>
          </cell>
          <cell r="K9">
            <v>6.4999999999999997E-3</v>
          </cell>
          <cell r="L9">
            <v>0.03</v>
          </cell>
          <cell r="M9">
            <v>2.0000000000000004E-2</v>
          </cell>
        </row>
        <row r="10">
          <cell r="A10" t="str">
            <v>Aquidauana</v>
          </cell>
          <cell r="B10">
            <v>0.05</v>
          </cell>
          <cell r="C10">
            <v>0.4</v>
          </cell>
          <cell r="D10">
            <v>2.0000000000000004E-2</v>
          </cell>
          <cell r="E10">
            <v>2.0000000000000004</v>
          </cell>
          <cell r="F10">
            <v>5.5999999999999999E-3</v>
          </cell>
          <cell r="G10">
            <v>3.5999999999999999E-3</v>
          </cell>
          <cell r="H10">
            <v>1.04E-2</v>
          </cell>
          <cell r="I10">
            <v>3.7999999999999999E-2</v>
          </cell>
          <cell r="J10">
            <v>7.2999999999999995E-2</v>
          </cell>
          <cell r="K10">
            <v>6.4999999999999997E-3</v>
          </cell>
          <cell r="L10">
            <v>0.03</v>
          </cell>
          <cell r="M10">
            <v>2.0000000000000004E-2</v>
          </cell>
        </row>
        <row r="11">
          <cell r="A11" t="str">
            <v>Aral Moreira</v>
          </cell>
          <cell r="B11">
            <v>0.05</v>
          </cell>
          <cell r="C11">
            <v>0.4</v>
          </cell>
          <cell r="D11">
            <v>2.0000000000000004E-2</v>
          </cell>
          <cell r="E11">
            <v>2.0000000000000004</v>
          </cell>
          <cell r="F11">
            <v>5.5999999999999999E-3</v>
          </cell>
          <cell r="G11">
            <v>3.5999999999999999E-3</v>
          </cell>
          <cell r="H11">
            <v>1.04E-2</v>
          </cell>
          <cell r="I11">
            <v>3.7999999999999999E-2</v>
          </cell>
          <cell r="J11">
            <v>7.2999999999999995E-2</v>
          </cell>
          <cell r="K11">
            <v>6.4999999999999997E-3</v>
          </cell>
          <cell r="L11">
            <v>0.03</v>
          </cell>
          <cell r="M11">
            <v>2.0000000000000004E-2</v>
          </cell>
        </row>
        <row r="12">
          <cell r="A12" t="str">
            <v>Bandeirantes</v>
          </cell>
          <cell r="B12">
            <v>0.05</v>
          </cell>
          <cell r="C12">
            <v>0.4</v>
          </cell>
          <cell r="D12">
            <v>2.0000000000000004E-2</v>
          </cell>
          <cell r="E12">
            <v>2.0000000000000004</v>
          </cell>
          <cell r="F12">
            <v>5.5999999999999999E-3</v>
          </cell>
          <cell r="G12">
            <v>3.5999999999999999E-3</v>
          </cell>
          <cell r="H12">
            <v>1.04E-2</v>
          </cell>
          <cell r="I12">
            <v>3.7999999999999999E-2</v>
          </cell>
          <cell r="J12">
            <v>7.2999999999999995E-2</v>
          </cell>
          <cell r="K12">
            <v>6.4999999999999997E-3</v>
          </cell>
          <cell r="L12">
            <v>0.03</v>
          </cell>
          <cell r="M12">
            <v>2.0000000000000004E-2</v>
          </cell>
        </row>
        <row r="13">
          <cell r="A13" t="str">
            <v>Bataguassu</v>
          </cell>
          <cell r="B13">
            <v>0.05</v>
          </cell>
          <cell r="C13">
            <v>0.4</v>
          </cell>
          <cell r="D13">
            <v>2.0000000000000004E-2</v>
          </cell>
          <cell r="E13">
            <v>2.0000000000000004</v>
          </cell>
          <cell r="F13">
            <v>5.5999999999999999E-3</v>
          </cell>
          <cell r="G13">
            <v>3.5999999999999999E-3</v>
          </cell>
          <cell r="H13">
            <v>1.04E-2</v>
          </cell>
          <cell r="I13">
            <v>3.7999999999999999E-2</v>
          </cell>
          <cell r="J13">
            <v>7.2999999999999995E-2</v>
          </cell>
          <cell r="K13">
            <v>6.4999999999999997E-3</v>
          </cell>
          <cell r="L13">
            <v>0.03</v>
          </cell>
          <cell r="M13">
            <v>2.0000000000000004E-2</v>
          </cell>
        </row>
        <row r="14">
          <cell r="A14" t="str">
            <v>Batayporã</v>
          </cell>
          <cell r="B14">
            <v>0.05</v>
          </cell>
          <cell r="C14">
            <v>0.4</v>
          </cell>
          <cell r="D14">
            <v>2.0000000000000004E-2</v>
          </cell>
          <cell r="E14">
            <v>2.0000000000000004</v>
          </cell>
          <cell r="F14">
            <v>5.5999999999999999E-3</v>
          </cell>
          <cell r="G14">
            <v>3.5999999999999999E-3</v>
          </cell>
          <cell r="H14">
            <v>1.04E-2</v>
          </cell>
          <cell r="I14">
            <v>3.7999999999999999E-2</v>
          </cell>
          <cell r="J14">
            <v>7.2999999999999995E-2</v>
          </cell>
          <cell r="K14">
            <v>6.4999999999999997E-3</v>
          </cell>
          <cell r="L14">
            <v>0.03</v>
          </cell>
          <cell r="M14">
            <v>2.0000000000000004E-2</v>
          </cell>
        </row>
        <row r="15">
          <cell r="A15" t="str">
            <v>Bela Vista</v>
          </cell>
          <cell r="B15">
            <v>0.05</v>
          </cell>
          <cell r="C15">
            <v>0.4</v>
          </cell>
          <cell r="D15">
            <v>2.0000000000000004E-2</v>
          </cell>
          <cell r="E15">
            <v>2.0000000000000004</v>
          </cell>
          <cell r="F15">
            <v>5.5999999999999999E-3</v>
          </cell>
          <cell r="G15">
            <v>3.5999999999999999E-3</v>
          </cell>
          <cell r="H15">
            <v>1.04E-2</v>
          </cell>
          <cell r="I15">
            <v>3.7999999999999999E-2</v>
          </cell>
          <cell r="J15">
            <v>7.2999999999999995E-2</v>
          </cell>
          <cell r="K15">
            <v>6.4999999999999997E-3</v>
          </cell>
          <cell r="L15">
            <v>0.03</v>
          </cell>
          <cell r="M15">
            <v>2.0000000000000004E-2</v>
          </cell>
        </row>
        <row r="16">
          <cell r="A16" t="str">
            <v>Bodoquena</v>
          </cell>
          <cell r="B16">
            <v>0.05</v>
          </cell>
          <cell r="C16">
            <v>0.4</v>
          </cell>
          <cell r="D16">
            <v>2.0000000000000004E-2</v>
          </cell>
          <cell r="E16">
            <v>2.0000000000000004</v>
          </cell>
          <cell r="F16">
            <v>5.5999999999999999E-3</v>
          </cell>
          <cell r="G16">
            <v>3.5999999999999999E-3</v>
          </cell>
          <cell r="H16">
            <v>1.04E-2</v>
          </cell>
          <cell r="I16">
            <v>3.7999999999999999E-2</v>
          </cell>
          <cell r="J16">
            <v>7.2999999999999995E-2</v>
          </cell>
          <cell r="K16">
            <v>6.4999999999999997E-3</v>
          </cell>
          <cell r="L16">
            <v>0.03</v>
          </cell>
          <cell r="M16">
            <v>2.0000000000000004E-2</v>
          </cell>
        </row>
        <row r="17">
          <cell r="A17" t="str">
            <v>Bonito</v>
          </cell>
          <cell r="B17">
            <v>0.05</v>
          </cell>
          <cell r="C17">
            <v>0.4</v>
          </cell>
          <cell r="D17">
            <v>2.0000000000000004E-2</v>
          </cell>
          <cell r="E17">
            <v>2.0000000000000004</v>
          </cell>
          <cell r="F17">
            <v>5.5999999999999999E-3</v>
          </cell>
          <cell r="G17">
            <v>3.5999999999999999E-3</v>
          </cell>
          <cell r="H17">
            <v>1.04E-2</v>
          </cell>
          <cell r="I17">
            <v>3.7999999999999999E-2</v>
          </cell>
          <cell r="J17">
            <v>7.2999999999999995E-2</v>
          </cell>
          <cell r="K17">
            <v>6.4999999999999997E-3</v>
          </cell>
          <cell r="L17">
            <v>0.03</v>
          </cell>
          <cell r="M17">
            <v>2.0000000000000004E-2</v>
          </cell>
        </row>
        <row r="18">
          <cell r="A18" t="str">
            <v>Brasilândia</v>
          </cell>
          <cell r="B18">
            <v>0.05</v>
          </cell>
          <cell r="C18">
            <v>0.4</v>
          </cell>
          <cell r="D18">
            <v>2.0000000000000004E-2</v>
          </cell>
          <cell r="E18">
            <v>2.0000000000000004</v>
          </cell>
          <cell r="F18">
            <v>5.5999999999999999E-3</v>
          </cell>
          <cell r="G18">
            <v>3.5999999999999999E-3</v>
          </cell>
          <cell r="H18">
            <v>1.04E-2</v>
          </cell>
          <cell r="I18">
            <v>3.7999999999999999E-2</v>
          </cell>
          <cell r="J18">
            <v>7.2999999999999995E-2</v>
          </cell>
          <cell r="K18">
            <v>6.4999999999999997E-3</v>
          </cell>
          <cell r="L18">
            <v>0.03</v>
          </cell>
          <cell r="M18">
            <v>2.0000000000000004E-2</v>
          </cell>
        </row>
        <row r="19">
          <cell r="A19" t="str">
            <v>Caarapó</v>
          </cell>
          <cell r="B19">
            <v>0.05</v>
          </cell>
          <cell r="C19">
            <v>0.4</v>
          </cell>
          <cell r="D19">
            <v>2.0000000000000004E-2</v>
          </cell>
          <cell r="E19">
            <v>2.0000000000000004</v>
          </cell>
          <cell r="F19">
            <v>5.5999999999999999E-3</v>
          </cell>
          <cell r="G19">
            <v>3.5999999999999999E-3</v>
          </cell>
          <cell r="H19">
            <v>1.04E-2</v>
          </cell>
          <cell r="I19">
            <v>3.7999999999999999E-2</v>
          </cell>
          <cell r="J19">
            <v>7.2999999999999995E-2</v>
          </cell>
          <cell r="K19">
            <v>6.4999999999999997E-3</v>
          </cell>
          <cell r="L19">
            <v>0.03</v>
          </cell>
          <cell r="M19">
            <v>2.0000000000000004E-2</v>
          </cell>
        </row>
        <row r="20">
          <cell r="A20" t="str">
            <v>Camapuã</v>
          </cell>
          <cell r="B20">
            <v>0.05</v>
          </cell>
          <cell r="C20">
            <v>0.4</v>
          </cell>
          <cell r="D20">
            <v>2.0000000000000004E-2</v>
          </cell>
          <cell r="E20">
            <v>2.0000000000000004</v>
          </cell>
          <cell r="F20">
            <v>5.5999999999999999E-3</v>
          </cell>
          <cell r="G20">
            <v>3.5999999999999999E-3</v>
          </cell>
          <cell r="H20">
            <v>1.04E-2</v>
          </cell>
          <cell r="I20">
            <v>3.7999999999999999E-2</v>
          </cell>
          <cell r="J20">
            <v>7.2999999999999995E-2</v>
          </cell>
          <cell r="K20">
            <v>6.4999999999999997E-3</v>
          </cell>
          <cell r="L20">
            <v>0.03</v>
          </cell>
          <cell r="M20">
            <v>2.0000000000000004E-2</v>
          </cell>
        </row>
        <row r="21">
          <cell r="A21" t="str">
            <v>Campo Grande</v>
          </cell>
          <cell r="B21">
            <v>0.05</v>
          </cell>
          <cell r="C21">
            <v>0.6</v>
          </cell>
          <cell r="D21">
            <v>0.03</v>
          </cell>
          <cell r="E21">
            <v>3</v>
          </cell>
          <cell r="F21">
            <v>5.5999999999999999E-3</v>
          </cell>
          <cell r="G21">
            <v>3.5999999999999999E-3</v>
          </cell>
          <cell r="H21">
            <v>1.04E-2</v>
          </cell>
          <cell r="I21">
            <v>3.7999999999999999E-2</v>
          </cell>
          <cell r="J21">
            <v>7.2999999999999995E-2</v>
          </cell>
          <cell r="K21">
            <v>6.4999999999999997E-3</v>
          </cell>
          <cell r="L21">
            <v>0.03</v>
          </cell>
          <cell r="M21">
            <v>0.03</v>
          </cell>
        </row>
        <row r="22">
          <cell r="A22" t="str">
            <v>Caracol</v>
          </cell>
          <cell r="B22">
            <v>0.05</v>
          </cell>
          <cell r="C22">
            <v>0.4</v>
          </cell>
          <cell r="D22">
            <v>2.0000000000000004E-2</v>
          </cell>
          <cell r="E22">
            <v>2.0000000000000004</v>
          </cell>
          <cell r="F22">
            <v>5.5999999999999999E-3</v>
          </cell>
          <cell r="G22">
            <v>3.5999999999999999E-3</v>
          </cell>
          <cell r="H22">
            <v>1.04E-2</v>
          </cell>
          <cell r="I22">
            <v>3.7999999999999999E-2</v>
          </cell>
          <cell r="J22">
            <v>7.2999999999999995E-2</v>
          </cell>
          <cell r="K22">
            <v>6.4999999999999997E-3</v>
          </cell>
          <cell r="L22">
            <v>0.03</v>
          </cell>
          <cell r="M22">
            <v>2.0000000000000004E-2</v>
          </cell>
        </row>
        <row r="23">
          <cell r="A23" t="str">
            <v>Cassilândia</v>
          </cell>
          <cell r="B23">
            <v>0.03</v>
          </cell>
          <cell r="C23">
            <v>0.6</v>
          </cell>
          <cell r="D23">
            <v>1.7999999999999999E-2</v>
          </cell>
          <cell r="E23">
            <v>1.7999999999999998</v>
          </cell>
          <cell r="F23">
            <v>5.5999999999999999E-3</v>
          </cell>
          <cell r="G23">
            <v>3.5999999999999999E-3</v>
          </cell>
          <cell r="H23">
            <v>1.04E-2</v>
          </cell>
          <cell r="I23">
            <v>3.7999999999999999E-2</v>
          </cell>
          <cell r="J23">
            <v>7.2999999999999995E-2</v>
          </cell>
          <cell r="K23">
            <v>6.4999999999999997E-3</v>
          </cell>
          <cell r="L23">
            <v>0.03</v>
          </cell>
          <cell r="M23">
            <v>1.7999999999999999E-2</v>
          </cell>
        </row>
        <row r="24">
          <cell r="A24" t="str">
            <v>Chapadão do Sul</v>
          </cell>
          <cell r="B24">
            <v>0.03</v>
          </cell>
          <cell r="C24">
            <v>0.5</v>
          </cell>
          <cell r="D24">
            <v>1.4999999999999999E-2</v>
          </cell>
          <cell r="E24">
            <v>1.5</v>
          </cell>
          <cell r="F24">
            <v>5.5999999999999999E-3</v>
          </cell>
          <cell r="G24">
            <v>3.5999999999999999E-3</v>
          </cell>
          <cell r="H24">
            <v>1.04E-2</v>
          </cell>
          <cell r="I24">
            <v>3.7999999999999999E-2</v>
          </cell>
          <cell r="J24">
            <v>7.2999999999999995E-2</v>
          </cell>
          <cell r="K24">
            <v>6.4999999999999997E-3</v>
          </cell>
          <cell r="L24">
            <v>0.03</v>
          </cell>
          <cell r="M24">
            <v>1.4999999999999999E-2</v>
          </cell>
        </row>
        <row r="25">
          <cell r="A25" t="str">
            <v>Corguinho</v>
          </cell>
          <cell r="B25">
            <v>0.05</v>
          </cell>
          <cell r="C25">
            <v>0.4</v>
          </cell>
          <cell r="D25">
            <v>2.0000000000000004E-2</v>
          </cell>
          <cell r="E25">
            <v>2.0000000000000004</v>
          </cell>
          <cell r="F25">
            <v>5.5999999999999999E-3</v>
          </cell>
          <cell r="G25">
            <v>3.5999999999999999E-3</v>
          </cell>
          <cell r="H25">
            <v>1.04E-2</v>
          </cell>
          <cell r="I25">
            <v>3.7999999999999999E-2</v>
          </cell>
          <cell r="J25">
            <v>7.2999999999999995E-2</v>
          </cell>
          <cell r="K25">
            <v>6.4999999999999997E-3</v>
          </cell>
          <cell r="L25">
            <v>0.03</v>
          </cell>
          <cell r="M25">
            <v>2.0000000000000004E-2</v>
          </cell>
        </row>
        <row r="26">
          <cell r="A26" t="str">
            <v>Coronel Sapucaia</v>
          </cell>
          <cell r="B26">
            <v>0.05</v>
          </cell>
          <cell r="C26">
            <v>0.4</v>
          </cell>
          <cell r="D26">
            <v>2.0000000000000004E-2</v>
          </cell>
          <cell r="E26">
            <v>2.0000000000000004</v>
          </cell>
          <cell r="F26">
            <v>5.5999999999999999E-3</v>
          </cell>
          <cell r="G26">
            <v>3.5999999999999999E-3</v>
          </cell>
          <cell r="H26">
            <v>1.04E-2</v>
          </cell>
          <cell r="I26">
            <v>3.7999999999999999E-2</v>
          </cell>
          <cell r="J26">
            <v>7.2999999999999995E-2</v>
          </cell>
          <cell r="K26">
            <v>6.4999999999999997E-3</v>
          </cell>
          <cell r="L26">
            <v>0.03</v>
          </cell>
          <cell r="M26">
            <v>2.0000000000000004E-2</v>
          </cell>
        </row>
        <row r="27">
          <cell r="A27" t="str">
            <v>Corumbá</v>
          </cell>
          <cell r="B27">
            <v>0.05</v>
          </cell>
          <cell r="C27">
            <v>0.7</v>
          </cell>
          <cell r="D27">
            <v>3.4999999999999996E-2</v>
          </cell>
          <cell r="E27">
            <v>3.4999999999999996</v>
          </cell>
          <cell r="F27">
            <v>5.5999999999999999E-3</v>
          </cell>
          <cell r="G27">
            <v>3.5999999999999999E-3</v>
          </cell>
          <cell r="H27">
            <v>1.04E-2</v>
          </cell>
          <cell r="I27">
            <v>3.7999999999999999E-2</v>
          </cell>
          <cell r="J27">
            <v>7.2999999999999995E-2</v>
          </cell>
          <cell r="K27">
            <v>6.4999999999999997E-3</v>
          </cell>
          <cell r="L27">
            <v>0.03</v>
          </cell>
          <cell r="M27">
            <v>3.4999999999999996E-2</v>
          </cell>
        </row>
        <row r="28">
          <cell r="A28" t="str">
            <v>Costa Rica</v>
          </cell>
          <cell r="B28">
            <v>0.04</v>
          </cell>
          <cell r="C28">
            <v>0.4</v>
          </cell>
          <cell r="D28">
            <v>1.6E-2</v>
          </cell>
          <cell r="E28">
            <v>1.6</v>
          </cell>
          <cell r="F28">
            <v>5.5999999999999999E-3</v>
          </cell>
          <cell r="G28">
            <v>3.5999999999999999E-3</v>
          </cell>
          <cell r="H28">
            <v>1.04E-2</v>
          </cell>
          <cell r="I28">
            <v>3.7999999999999999E-2</v>
          </cell>
          <cell r="J28">
            <v>7.2999999999999995E-2</v>
          </cell>
          <cell r="K28">
            <v>6.4999999999999997E-3</v>
          </cell>
          <cell r="L28">
            <v>0.03</v>
          </cell>
          <cell r="M28">
            <v>1.6E-2</v>
          </cell>
        </row>
        <row r="29">
          <cell r="A29" t="str">
            <v>Coxim</v>
          </cell>
          <cell r="B29">
            <v>0.05</v>
          </cell>
          <cell r="C29">
            <v>0.4</v>
          </cell>
          <cell r="D29">
            <v>2.0000000000000004E-2</v>
          </cell>
          <cell r="E29">
            <v>2.0000000000000004</v>
          </cell>
          <cell r="F29">
            <v>5.5999999999999999E-3</v>
          </cell>
          <cell r="G29">
            <v>3.5999999999999999E-3</v>
          </cell>
          <cell r="H29">
            <v>1.04E-2</v>
          </cell>
          <cell r="I29">
            <v>3.7999999999999999E-2</v>
          </cell>
          <cell r="J29">
            <v>7.2999999999999995E-2</v>
          </cell>
          <cell r="K29">
            <v>6.4999999999999997E-3</v>
          </cell>
          <cell r="L29">
            <v>0.03</v>
          </cell>
          <cell r="M29">
            <v>2.0000000000000004E-2</v>
          </cell>
        </row>
        <row r="30">
          <cell r="A30" t="str">
            <v>Deodápolis</v>
          </cell>
          <cell r="B30">
            <v>0.05</v>
          </cell>
          <cell r="C30">
            <v>0.4</v>
          </cell>
          <cell r="D30">
            <v>2.0000000000000004E-2</v>
          </cell>
          <cell r="E30">
            <v>2.0000000000000004</v>
          </cell>
          <cell r="F30">
            <v>5.5999999999999999E-3</v>
          </cell>
          <cell r="G30">
            <v>3.5999999999999999E-3</v>
          </cell>
          <cell r="H30">
            <v>1.04E-2</v>
          </cell>
          <cell r="I30">
            <v>3.7999999999999999E-2</v>
          </cell>
          <cell r="J30">
            <v>7.2999999999999995E-2</v>
          </cell>
          <cell r="K30">
            <v>6.4999999999999997E-3</v>
          </cell>
          <cell r="L30">
            <v>0.03</v>
          </cell>
          <cell r="M30">
            <v>2.0000000000000004E-2</v>
          </cell>
        </row>
        <row r="31">
          <cell r="A31" t="str">
            <v>Dois Irmãos do Buriti</v>
          </cell>
          <cell r="B31">
            <v>0.05</v>
          </cell>
          <cell r="C31">
            <v>0.4</v>
          </cell>
          <cell r="D31">
            <v>2.0000000000000004E-2</v>
          </cell>
          <cell r="E31">
            <v>2.0000000000000004</v>
          </cell>
          <cell r="F31">
            <v>5.5999999999999999E-3</v>
          </cell>
          <cell r="G31">
            <v>3.5999999999999999E-3</v>
          </cell>
          <cell r="H31">
            <v>1.04E-2</v>
          </cell>
          <cell r="I31">
            <v>3.7999999999999999E-2</v>
          </cell>
          <cell r="J31">
            <v>7.2999999999999995E-2</v>
          </cell>
          <cell r="K31">
            <v>6.4999999999999997E-3</v>
          </cell>
          <cell r="L31">
            <v>0.03</v>
          </cell>
          <cell r="M31">
            <v>2.0000000000000004E-2</v>
          </cell>
        </row>
        <row r="32">
          <cell r="A32" t="str">
            <v>Douradina</v>
          </cell>
          <cell r="B32">
            <v>0.05</v>
          </cell>
          <cell r="C32">
            <v>0.4</v>
          </cell>
          <cell r="D32">
            <v>2.0000000000000004E-2</v>
          </cell>
          <cell r="E32">
            <v>2.0000000000000004</v>
          </cell>
          <cell r="F32">
            <v>5.5999999999999999E-3</v>
          </cell>
          <cell r="G32">
            <v>3.5999999999999999E-3</v>
          </cell>
          <cell r="H32">
            <v>1.04E-2</v>
          </cell>
          <cell r="I32">
            <v>3.7999999999999999E-2</v>
          </cell>
          <cell r="J32">
            <v>7.2999999999999995E-2</v>
          </cell>
          <cell r="K32">
            <v>6.4999999999999997E-3</v>
          </cell>
          <cell r="L32">
            <v>0.03</v>
          </cell>
          <cell r="M32">
            <v>2.0000000000000004E-2</v>
          </cell>
        </row>
        <row r="33">
          <cell r="A33" t="str">
            <v>Dourados</v>
          </cell>
          <cell r="B33">
            <v>0.05</v>
          </cell>
          <cell r="C33">
            <v>0.6</v>
          </cell>
          <cell r="D33">
            <v>0.03</v>
          </cell>
          <cell r="E33">
            <v>3</v>
          </cell>
          <cell r="F33">
            <v>5.5999999999999999E-3</v>
          </cell>
          <cell r="G33">
            <v>3.5999999999999999E-3</v>
          </cell>
          <cell r="H33">
            <v>1.04E-2</v>
          </cell>
          <cell r="I33">
            <v>3.7999999999999999E-2</v>
          </cell>
          <cell r="J33">
            <v>7.2999999999999995E-2</v>
          </cell>
          <cell r="K33">
            <v>6.4999999999999997E-3</v>
          </cell>
          <cell r="L33">
            <v>0.03</v>
          </cell>
          <cell r="M33">
            <v>0.03</v>
          </cell>
        </row>
        <row r="34">
          <cell r="A34" t="str">
            <v>Eldorado</v>
          </cell>
          <cell r="B34">
            <v>0.03</v>
          </cell>
          <cell r="C34">
            <v>0.4</v>
          </cell>
          <cell r="D34">
            <v>1.2E-2</v>
          </cell>
          <cell r="E34">
            <v>1.2</v>
          </cell>
          <cell r="F34">
            <v>5.5999999999999999E-3</v>
          </cell>
          <cell r="G34">
            <v>3.5999999999999999E-3</v>
          </cell>
          <cell r="H34">
            <v>1.04E-2</v>
          </cell>
          <cell r="I34">
            <v>3.7999999999999999E-2</v>
          </cell>
          <cell r="J34">
            <v>7.2999999999999995E-2</v>
          </cell>
          <cell r="K34">
            <v>6.4999999999999997E-3</v>
          </cell>
          <cell r="L34">
            <v>0.03</v>
          </cell>
          <cell r="M34">
            <v>1.2E-2</v>
          </cell>
        </row>
        <row r="35">
          <cell r="A35" t="str">
            <v>Fátima do Sul</v>
          </cell>
          <cell r="B35">
            <v>0.03</v>
          </cell>
          <cell r="C35">
            <v>0.4</v>
          </cell>
          <cell r="D35">
            <v>1.2E-2</v>
          </cell>
          <cell r="E35">
            <v>1.2</v>
          </cell>
          <cell r="F35">
            <v>5.5999999999999999E-3</v>
          </cell>
          <cell r="G35">
            <v>3.5999999999999999E-3</v>
          </cell>
          <cell r="H35">
            <v>1.04E-2</v>
          </cell>
          <cell r="I35">
            <v>3.7999999999999999E-2</v>
          </cell>
          <cell r="J35">
            <v>7.2999999999999995E-2</v>
          </cell>
          <cell r="K35">
            <v>6.4999999999999997E-3</v>
          </cell>
          <cell r="L35">
            <v>0.03</v>
          </cell>
          <cell r="M35">
            <v>1.2E-2</v>
          </cell>
        </row>
        <row r="36">
          <cell r="A36" t="str">
            <v>Figueirão</v>
          </cell>
          <cell r="B36">
            <v>0.05</v>
          </cell>
          <cell r="C36">
            <v>0.4</v>
          </cell>
          <cell r="D36">
            <v>2.0000000000000004E-2</v>
          </cell>
          <cell r="E36">
            <v>2.0000000000000004</v>
          </cell>
          <cell r="F36">
            <v>5.5999999999999999E-3</v>
          </cell>
          <cell r="G36">
            <v>3.5999999999999999E-3</v>
          </cell>
          <cell r="H36">
            <v>1.04E-2</v>
          </cell>
          <cell r="I36">
            <v>3.7999999999999999E-2</v>
          </cell>
          <cell r="J36">
            <v>7.2999999999999995E-2</v>
          </cell>
          <cell r="K36">
            <v>6.4999999999999997E-3</v>
          </cell>
          <cell r="L36">
            <v>0.03</v>
          </cell>
          <cell r="M36">
            <v>2.0000000000000004E-2</v>
          </cell>
        </row>
        <row r="37">
          <cell r="A37" t="str">
            <v>Glória de Dourados</v>
          </cell>
          <cell r="B37">
            <v>0.02</v>
          </cell>
          <cell r="C37">
            <v>0.4</v>
          </cell>
          <cell r="D37">
            <v>8.0000000000000002E-3</v>
          </cell>
          <cell r="E37">
            <v>0.8</v>
          </cell>
          <cell r="F37">
            <v>5.5999999999999999E-3</v>
          </cell>
          <cell r="G37">
            <v>3.5999999999999999E-3</v>
          </cell>
          <cell r="H37">
            <v>1.04E-2</v>
          </cell>
          <cell r="I37">
            <v>3.7999999999999999E-2</v>
          </cell>
          <cell r="J37">
            <v>7.2999999999999995E-2</v>
          </cell>
          <cell r="K37">
            <v>6.4999999999999997E-3</v>
          </cell>
          <cell r="L37">
            <v>0.03</v>
          </cell>
          <cell r="M37">
            <v>8.0000000000000002E-3</v>
          </cell>
        </row>
        <row r="38">
          <cell r="A38" t="str">
            <v>Guia Lopes da Laguna</v>
          </cell>
          <cell r="B38">
            <v>0.05</v>
          </cell>
          <cell r="C38">
            <v>0.4</v>
          </cell>
          <cell r="D38">
            <v>2.0000000000000004E-2</v>
          </cell>
          <cell r="E38">
            <v>2.0000000000000004</v>
          </cell>
          <cell r="F38">
            <v>5.5999999999999999E-3</v>
          </cell>
          <cell r="G38">
            <v>3.5999999999999999E-3</v>
          </cell>
          <cell r="H38">
            <v>1.04E-2</v>
          </cell>
          <cell r="I38">
            <v>3.7999999999999999E-2</v>
          </cell>
          <cell r="J38">
            <v>7.2999999999999995E-2</v>
          </cell>
          <cell r="K38">
            <v>6.4999999999999997E-3</v>
          </cell>
          <cell r="L38">
            <v>0.03</v>
          </cell>
          <cell r="M38">
            <v>2.0000000000000004E-2</v>
          </cell>
        </row>
        <row r="39">
          <cell r="A39" t="str">
            <v>Iguatemi</v>
          </cell>
          <cell r="B39">
            <v>0.05</v>
          </cell>
          <cell r="C39">
            <v>0.4</v>
          </cell>
          <cell r="D39">
            <v>2.0000000000000004E-2</v>
          </cell>
          <cell r="E39">
            <v>2.0000000000000004</v>
          </cell>
          <cell r="F39">
            <v>5.5999999999999999E-3</v>
          </cell>
          <cell r="G39">
            <v>3.5999999999999999E-3</v>
          </cell>
          <cell r="H39">
            <v>1.04E-2</v>
          </cell>
          <cell r="I39">
            <v>3.7999999999999999E-2</v>
          </cell>
          <cell r="J39">
            <v>7.2999999999999995E-2</v>
          </cell>
          <cell r="K39">
            <v>6.4999999999999997E-3</v>
          </cell>
          <cell r="L39">
            <v>0.03</v>
          </cell>
          <cell r="M39">
            <v>2.0000000000000004E-2</v>
          </cell>
        </row>
        <row r="40">
          <cell r="A40" t="str">
            <v>Inocência</v>
          </cell>
          <cell r="B40">
            <v>0.05</v>
          </cell>
          <cell r="C40">
            <v>0.4</v>
          </cell>
          <cell r="D40">
            <v>2.0000000000000004E-2</v>
          </cell>
          <cell r="E40">
            <v>2.0000000000000004</v>
          </cell>
          <cell r="F40">
            <v>5.5999999999999999E-3</v>
          </cell>
          <cell r="G40">
            <v>3.5999999999999999E-3</v>
          </cell>
          <cell r="H40">
            <v>1.04E-2</v>
          </cell>
          <cell r="I40">
            <v>3.7999999999999999E-2</v>
          </cell>
          <cell r="J40">
            <v>7.2999999999999995E-2</v>
          </cell>
          <cell r="K40">
            <v>6.4999999999999997E-3</v>
          </cell>
          <cell r="L40">
            <v>0.03</v>
          </cell>
          <cell r="M40">
            <v>2.0000000000000004E-2</v>
          </cell>
        </row>
        <row r="41">
          <cell r="A41" t="str">
            <v>Itaporã</v>
          </cell>
          <cell r="B41">
            <v>0.05</v>
          </cell>
          <cell r="C41">
            <v>0.4</v>
          </cell>
          <cell r="D41">
            <v>2.0000000000000004E-2</v>
          </cell>
          <cell r="E41">
            <v>2.0000000000000004</v>
          </cell>
          <cell r="F41">
            <v>5.5999999999999999E-3</v>
          </cell>
          <cell r="G41">
            <v>3.5999999999999999E-3</v>
          </cell>
          <cell r="H41">
            <v>1.04E-2</v>
          </cell>
          <cell r="I41">
            <v>3.7999999999999999E-2</v>
          </cell>
          <cell r="J41">
            <v>7.2999999999999995E-2</v>
          </cell>
          <cell r="K41">
            <v>6.4999999999999997E-3</v>
          </cell>
          <cell r="L41">
            <v>0.03</v>
          </cell>
          <cell r="M41">
            <v>2.0000000000000004E-2</v>
          </cell>
        </row>
        <row r="42">
          <cell r="A42" t="str">
            <v>Itaquiraí</v>
          </cell>
          <cell r="B42">
            <v>0.05</v>
          </cell>
          <cell r="C42">
            <v>0.4</v>
          </cell>
          <cell r="D42">
            <v>2.0000000000000004E-2</v>
          </cell>
          <cell r="E42">
            <v>2.0000000000000004</v>
          </cell>
          <cell r="F42">
            <v>5.5999999999999999E-3</v>
          </cell>
          <cell r="G42">
            <v>3.5999999999999999E-3</v>
          </cell>
          <cell r="H42">
            <v>1.04E-2</v>
          </cell>
          <cell r="I42">
            <v>3.7999999999999999E-2</v>
          </cell>
          <cell r="J42">
            <v>7.2999999999999995E-2</v>
          </cell>
          <cell r="K42">
            <v>6.4999999999999997E-3</v>
          </cell>
          <cell r="L42">
            <v>0.03</v>
          </cell>
          <cell r="M42">
            <v>2.0000000000000004E-2</v>
          </cell>
        </row>
        <row r="43">
          <cell r="A43" t="str">
            <v>Ivinhema</v>
          </cell>
          <cell r="B43">
            <v>0.05</v>
          </cell>
          <cell r="C43">
            <v>0.4</v>
          </cell>
          <cell r="D43">
            <v>2.0000000000000004E-2</v>
          </cell>
          <cell r="E43">
            <v>2.0000000000000004</v>
          </cell>
          <cell r="F43">
            <v>5.5999999999999999E-3</v>
          </cell>
          <cell r="G43">
            <v>3.5999999999999999E-3</v>
          </cell>
          <cell r="H43">
            <v>1.04E-2</v>
          </cell>
          <cell r="I43">
            <v>3.7999999999999999E-2</v>
          </cell>
          <cell r="J43">
            <v>7.2999999999999995E-2</v>
          </cell>
          <cell r="K43">
            <v>6.4999999999999997E-3</v>
          </cell>
          <cell r="L43">
            <v>0.03</v>
          </cell>
          <cell r="M43">
            <v>2.0000000000000004E-2</v>
          </cell>
        </row>
        <row r="44">
          <cell r="A44" t="str">
            <v>Japorã</v>
          </cell>
          <cell r="B44">
            <v>0.03</v>
          </cell>
          <cell r="C44">
            <v>0.4</v>
          </cell>
          <cell r="D44">
            <v>1.2E-2</v>
          </cell>
          <cell r="E44">
            <v>1.2</v>
          </cell>
          <cell r="F44">
            <v>5.5999999999999999E-3</v>
          </cell>
          <cell r="G44">
            <v>3.5999999999999999E-3</v>
          </cell>
          <cell r="H44">
            <v>1.04E-2</v>
          </cell>
          <cell r="I44">
            <v>3.7999999999999999E-2</v>
          </cell>
          <cell r="J44">
            <v>7.2999999999999995E-2</v>
          </cell>
          <cell r="K44">
            <v>6.4999999999999997E-3</v>
          </cell>
          <cell r="L44">
            <v>0.03</v>
          </cell>
          <cell r="M44">
            <v>1.2E-2</v>
          </cell>
        </row>
        <row r="45">
          <cell r="A45" t="str">
            <v>Jaraguari</v>
          </cell>
          <cell r="B45">
            <v>0.05</v>
          </cell>
          <cell r="C45">
            <v>0.4</v>
          </cell>
          <cell r="D45">
            <v>2.0000000000000004E-2</v>
          </cell>
          <cell r="E45">
            <v>2.0000000000000004</v>
          </cell>
          <cell r="F45">
            <v>5.5999999999999999E-3</v>
          </cell>
          <cell r="G45">
            <v>3.5999999999999999E-3</v>
          </cell>
          <cell r="H45">
            <v>1.04E-2</v>
          </cell>
          <cell r="I45">
            <v>3.7999999999999999E-2</v>
          </cell>
          <cell r="J45">
            <v>7.2999999999999995E-2</v>
          </cell>
          <cell r="K45">
            <v>6.4999999999999997E-3</v>
          </cell>
          <cell r="L45">
            <v>0.03</v>
          </cell>
          <cell r="M45">
            <v>2.0000000000000004E-2</v>
          </cell>
        </row>
        <row r="46">
          <cell r="A46" t="str">
            <v>Jardim</v>
          </cell>
          <cell r="B46">
            <v>0.05</v>
          </cell>
          <cell r="C46">
            <v>0.4</v>
          </cell>
          <cell r="D46">
            <v>2.0000000000000004E-2</v>
          </cell>
          <cell r="E46">
            <v>2.0000000000000004</v>
          </cell>
          <cell r="F46">
            <v>5.5999999999999999E-3</v>
          </cell>
          <cell r="G46">
            <v>3.5999999999999999E-3</v>
          </cell>
          <cell r="H46">
            <v>1.04E-2</v>
          </cell>
          <cell r="I46">
            <v>3.7999999999999999E-2</v>
          </cell>
          <cell r="J46">
            <v>7.2999999999999995E-2</v>
          </cell>
          <cell r="K46">
            <v>6.4999999999999997E-3</v>
          </cell>
          <cell r="L46">
            <v>0.03</v>
          </cell>
          <cell r="M46">
            <v>2.0000000000000004E-2</v>
          </cell>
        </row>
        <row r="47">
          <cell r="A47" t="str">
            <v>Jateí</v>
          </cell>
          <cell r="B47">
            <v>0.05</v>
          </cell>
          <cell r="C47">
            <v>0.4</v>
          </cell>
          <cell r="D47">
            <v>2.0000000000000004E-2</v>
          </cell>
          <cell r="E47">
            <v>2.0000000000000004</v>
          </cell>
          <cell r="F47">
            <v>5.5999999999999999E-3</v>
          </cell>
          <cell r="G47">
            <v>3.5999999999999999E-3</v>
          </cell>
          <cell r="H47">
            <v>1.04E-2</v>
          </cell>
          <cell r="I47">
            <v>3.7999999999999999E-2</v>
          </cell>
          <cell r="J47">
            <v>7.2999999999999995E-2</v>
          </cell>
          <cell r="K47">
            <v>6.4999999999999997E-3</v>
          </cell>
          <cell r="L47">
            <v>0.03</v>
          </cell>
          <cell r="M47">
            <v>2.0000000000000004E-2</v>
          </cell>
        </row>
        <row r="48">
          <cell r="A48" t="str">
            <v>Juti</v>
          </cell>
          <cell r="B48">
            <v>0.05</v>
          </cell>
          <cell r="C48">
            <v>0.4</v>
          </cell>
          <cell r="D48">
            <v>2.0000000000000004E-2</v>
          </cell>
          <cell r="E48">
            <v>2.0000000000000004</v>
          </cell>
          <cell r="F48">
            <v>5.5999999999999999E-3</v>
          </cell>
          <cell r="G48">
            <v>3.5999999999999999E-3</v>
          </cell>
          <cell r="H48">
            <v>1.04E-2</v>
          </cell>
          <cell r="I48">
            <v>3.7999999999999999E-2</v>
          </cell>
          <cell r="J48">
            <v>7.2999999999999995E-2</v>
          </cell>
          <cell r="K48">
            <v>6.4999999999999997E-3</v>
          </cell>
          <cell r="L48">
            <v>0.03</v>
          </cell>
          <cell r="M48">
            <v>2.0000000000000004E-2</v>
          </cell>
        </row>
        <row r="49">
          <cell r="A49" t="str">
            <v>Ladário</v>
          </cell>
          <cell r="B49">
            <v>0.05</v>
          </cell>
          <cell r="C49">
            <v>0.4</v>
          </cell>
          <cell r="D49">
            <v>2.0000000000000004E-2</v>
          </cell>
          <cell r="E49">
            <v>2.0000000000000004</v>
          </cell>
          <cell r="F49">
            <v>5.5999999999999999E-3</v>
          </cell>
          <cell r="G49">
            <v>3.5999999999999999E-3</v>
          </cell>
          <cell r="H49">
            <v>1.04E-2</v>
          </cell>
          <cell r="I49">
            <v>3.7999999999999999E-2</v>
          </cell>
          <cell r="J49">
            <v>7.2999999999999995E-2</v>
          </cell>
          <cell r="K49">
            <v>6.4999999999999997E-3</v>
          </cell>
          <cell r="L49">
            <v>0.03</v>
          </cell>
          <cell r="M49">
            <v>2.0000000000000004E-2</v>
          </cell>
        </row>
        <row r="50">
          <cell r="A50" t="str">
            <v>Laguna Carapã</v>
          </cell>
          <cell r="B50">
            <v>3.5000000000000003E-2</v>
          </cell>
          <cell r="C50">
            <v>0.4</v>
          </cell>
          <cell r="D50">
            <v>1.4000000000000002E-2</v>
          </cell>
          <cell r="E50">
            <v>1.4000000000000001</v>
          </cell>
          <cell r="F50">
            <v>5.5999999999999999E-3</v>
          </cell>
          <cell r="G50">
            <v>3.5999999999999999E-3</v>
          </cell>
          <cell r="H50">
            <v>1.04E-2</v>
          </cell>
          <cell r="I50">
            <v>3.7999999999999999E-2</v>
          </cell>
          <cell r="J50">
            <v>7.2999999999999995E-2</v>
          </cell>
          <cell r="K50">
            <v>6.4999999999999997E-3</v>
          </cell>
          <cell r="L50">
            <v>0.03</v>
          </cell>
          <cell r="M50">
            <v>1.4000000000000002E-2</v>
          </cell>
        </row>
        <row r="51">
          <cell r="A51" t="str">
            <v>Maracaju</v>
          </cell>
          <cell r="B51">
            <v>0.05</v>
          </cell>
          <cell r="C51">
            <v>0.4</v>
          </cell>
          <cell r="D51">
            <v>2.0000000000000004E-2</v>
          </cell>
          <cell r="E51">
            <v>2.0000000000000004</v>
          </cell>
          <cell r="F51">
            <v>5.5999999999999999E-3</v>
          </cell>
          <cell r="G51">
            <v>3.5999999999999999E-3</v>
          </cell>
          <cell r="H51">
            <v>1.04E-2</v>
          </cell>
          <cell r="I51">
            <v>3.7999999999999999E-2</v>
          </cell>
          <cell r="J51">
            <v>7.2999999999999995E-2</v>
          </cell>
          <cell r="K51">
            <v>6.4999999999999997E-3</v>
          </cell>
          <cell r="L51">
            <v>0.03</v>
          </cell>
          <cell r="M51">
            <v>2.0000000000000004E-2</v>
          </cell>
        </row>
        <row r="52">
          <cell r="A52" t="str">
            <v>Miranda</v>
          </cell>
          <cell r="B52">
            <v>0.05</v>
          </cell>
          <cell r="C52">
            <v>0.4</v>
          </cell>
          <cell r="D52">
            <v>2.0000000000000004E-2</v>
          </cell>
          <cell r="E52">
            <v>2.0000000000000004</v>
          </cell>
          <cell r="F52">
            <v>5.5999999999999999E-3</v>
          </cell>
          <cell r="G52">
            <v>3.5999999999999999E-3</v>
          </cell>
          <cell r="H52">
            <v>1.04E-2</v>
          </cell>
          <cell r="I52">
            <v>3.7999999999999999E-2</v>
          </cell>
          <cell r="J52">
            <v>7.2999999999999995E-2</v>
          </cell>
          <cell r="K52">
            <v>6.4999999999999997E-3</v>
          </cell>
          <cell r="L52">
            <v>0.03</v>
          </cell>
          <cell r="M52">
            <v>2.0000000000000004E-2</v>
          </cell>
        </row>
        <row r="53">
          <cell r="A53" t="str">
            <v>Mundo Novo</v>
          </cell>
          <cell r="B53">
            <v>0.04</v>
          </cell>
          <cell r="C53">
            <v>0.4</v>
          </cell>
          <cell r="D53">
            <v>1.6E-2</v>
          </cell>
          <cell r="E53">
            <v>1.6</v>
          </cell>
          <cell r="F53">
            <v>5.5999999999999999E-3</v>
          </cell>
          <cell r="G53">
            <v>3.5999999999999999E-3</v>
          </cell>
          <cell r="H53">
            <v>1.04E-2</v>
          </cell>
          <cell r="I53">
            <v>3.7999999999999999E-2</v>
          </cell>
          <cell r="J53">
            <v>7.2999999999999995E-2</v>
          </cell>
          <cell r="K53">
            <v>6.4999999999999997E-3</v>
          </cell>
          <cell r="L53">
            <v>0.03</v>
          </cell>
          <cell r="M53">
            <v>1.6E-2</v>
          </cell>
        </row>
        <row r="54">
          <cell r="A54" t="str">
            <v>Naviraí</v>
          </cell>
          <cell r="B54">
            <v>0.05</v>
          </cell>
          <cell r="C54">
            <v>0.4</v>
          </cell>
          <cell r="D54">
            <v>2.0000000000000004E-2</v>
          </cell>
          <cell r="E54">
            <v>2.0000000000000004</v>
          </cell>
          <cell r="F54">
            <v>5.5999999999999999E-3</v>
          </cell>
          <cell r="G54">
            <v>3.5999999999999999E-3</v>
          </cell>
          <cell r="H54">
            <v>1.04E-2</v>
          </cell>
          <cell r="I54">
            <v>3.7999999999999999E-2</v>
          </cell>
          <cell r="J54">
            <v>7.2999999999999995E-2</v>
          </cell>
          <cell r="K54">
            <v>6.4999999999999997E-3</v>
          </cell>
          <cell r="L54">
            <v>0.03</v>
          </cell>
          <cell r="M54">
            <v>2.0000000000000004E-2</v>
          </cell>
        </row>
        <row r="55">
          <cell r="A55" t="str">
            <v>Nioaque</v>
          </cell>
          <cell r="B55">
            <v>0.05</v>
          </cell>
          <cell r="C55">
            <v>0.4</v>
          </cell>
          <cell r="D55">
            <v>2.0000000000000004E-2</v>
          </cell>
          <cell r="E55">
            <v>2.0000000000000004</v>
          </cell>
          <cell r="F55">
            <v>5.5999999999999999E-3</v>
          </cell>
          <cell r="G55">
            <v>3.5999999999999999E-3</v>
          </cell>
          <cell r="H55">
            <v>1.04E-2</v>
          </cell>
          <cell r="I55">
            <v>3.7999999999999999E-2</v>
          </cell>
          <cell r="J55">
            <v>7.2999999999999995E-2</v>
          </cell>
          <cell r="K55">
            <v>6.4999999999999997E-3</v>
          </cell>
          <cell r="L55">
            <v>0.03</v>
          </cell>
          <cell r="M55">
            <v>2.0000000000000004E-2</v>
          </cell>
        </row>
        <row r="56">
          <cell r="A56" t="str">
            <v>Nova Alvorada do Sul</v>
          </cell>
          <cell r="B56">
            <v>0.05</v>
          </cell>
          <cell r="C56">
            <v>0.4</v>
          </cell>
          <cell r="D56">
            <v>2.0000000000000004E-2</v>
          </cell>
          <cell r="E56">
            <v>2.0000000000000004</v>
          </cell>
          <cell r="F56">
            <v>5.5999999999999999E-3</v>
          </cell>
          <cell r="G56">
            <v>3.5999999999999999E-3</v>
          </cell>
          <cell r="H56">
            <v>1.04E-2</v>
          </cell>
          <cell r="I56">
            <v>3.7999999999999999E-2</v>
          </cell>
          <cell r="J56">
            <v>7.2999999999999995E-2</v>
          </cell>
          <cell r="K56">
            <v>6.4999999999999997E-3</v>
          </cell>
          <cell r="L56">
            <v>0.03</v>
          </cell>
          <cell r="M56">
            <v>2.0000000000000004E-2</v>
          </cell>
        </row>
        <row r="57">
          <cell r="A57" t="str">
            <v>Nova Andradina</v>
          </cell>
          <cell r="B57">
            <v>0.05</v>
          </cell>
          <cell r="C57">
            <v>0.4</v>
          </cell>
          <cell r="D57">
            <v>2.0000000000000004E-2</v>
          </cell>
          <cell r="E57">
            <v>2.0000000000000004</v>
          </cell>
          <cell r="F57">
            <v>5.5999999999999999E-3</v>
          </cell>
          <cell r="G57">
            <v>3.5999999999999999E-3</v>
          </cell>
          <cell r="H57">
            <v>1.04E-2</v>
          </cell>
          <cell r="I57">
            <v>3.7999999999999999E-2</v>
          </cell>
          <cell r="J57">
            <v>7.2999999999999995E-2</v>
          </cell>
          <cell r="K57">
            <v>6.4999999999999997E-3</v>
          </cell>
          <cell r="L57">
            <v>0.03</v>
          </cell>
          <cell r="M57">
            <v>2.0000000000000004E-2</v>
          </cell>
        </row>
        <row r="58">
          <cell r="A58" t="str">
            <v>Novo Horizonte do Sul</v>
          </cell>
          <cell r="B58">
            <v>0.04</v>
          </cell>
          <cell r="C58">
            <v>0.4</v>
          </cell>
          <cell r="D58">
            <v>1.6E-2</v>
          </cell>
          <cell r="E58">
            <v>1.6</v>
          </cell>
          <cell r="F58">
            <v>5.5999999999999999E-3</v>
          </cell>
          <cell r="G58">
            <v>3.5999999999999999E-3</v>
          </cell>
          <cell r="H58">
            <v>1.04E-2</v>
          </cell>
          <cell r="I58">
            <v>3.7999999999999999E-2</v>
          </cell>
          <cell r="J58">
            <v>7.2999999999999995E-2</v>
          </cell>
          <cell r="K58">
            <v>6.4999999999999997E-3</v>
          </cell>
          <cell r="L58">
            <v>0.03</v>
          </cell>
          <cell r="M58">
            <v>1.6E-2</v>
          </cell>
        </row>
        <row r="59">
          <cell r="A59" t="str">
            <v>Paraíso das Águas</v>
          </cell>
          <cell r="B59">
            <v>0.05</v>
          </cell>
          <cell r="C59">
            <v>0.4</v>
          </cell>
          <cell r="D59">
            <v>2.0000000000000004E-2</v>
          </cell>
          <cell r="E59">
            <v>2.0000000000000004</v>
          </cell>
          <cell r="F59">
            <v>5.5999999999999999E-3</v>
          </cell>
          <cell r="G59">
            <v>3.5999999999999999E-3</v>
          </cell>
          <cell r="H59">
            <v>1.04E-2</v>
          </cell>
          <cell r="I59">
            <v>3.7999999999999999E-2</v>
          </cell>
          <cell r="J59">
            <v>7.2999999999999995E-2</v>
          </cell>
          <cell r="K59">
            <v>6.4999999999999997E-3</v>
          </cell>
          <cell r="L59">
            <v>0.03</v>
          </cell>
          <cell r="M59">
            <v>2.0000000000000004E-2</v>
          </cell>
        </row>
        <row r="60">
          <cell r="A60" t="str">
            <v>Paranaíba</v>
          </cell>
          <cell r="B60">
            <v>0.05</v>
          </cell>
          <cell r="C60">
            <v>0.4</v>
          </cell>
          <cell r="D60">
            <v>2.0000000000000004E-2</v>
          </cell>
          <cell r="E60">
            <v>2.0000000000000004</v>
          </cell>
          <cell r="F60">
            <v>5.5999999999999999E-3</v>
          </cell>
          <cell r="G60">
            <v>3.5999999999999999E-3</v>
          </cell>
          <cell r="H60">
            <v>1.04E-2</v>
          </cell>
          <cell r="I60">
            <v>3.7999999999999999E-2</v>
          </cell>
          <cell r="J60">
            <v>7.2999999999999995E-2</v>
          </cell>
          <cell r="K60">
            <v>6.4999999999999997E-3</v>
          </cell>
          <cell r="L60">
            <v>0.03</v>
          </cell>
          <cell r="M60">
            <v>2.0000000000000004E-2</v>
          </cell>
        </row>
        <row r="61">
          <cell r="A61" t="str">
            <v>Paranhos</v>
          </cell>
          <cell r="B61">
            <v>0.05</v>
          </cell>
          <cell r="C61">
            <v>0.4</v>
          </cell>
          <cell r="D61">
            <v>2.0000000000000004E-2</v>
          </cell>
          <cell r="E61">
            <v>2.0000000000000004</v>
          </cell>
          <cell r="F61">
            <v>5.5999999999999999E-3</v>
          </cell>
          <cell r="G61">
            <v>3.5999999999999999E-3</v>
          </cell>
          <cell r="H61">
            <v>1.04E-2</v>
          </cell>
          <cell r="I61">
            <v>3.7999999999999999E-2</v>
          </cell>
          <cell r="J61">
            <v>7.2999999999999995E-2</v>
          </cell>
          <cell r="K61">
            <v>6.4999999999999997E-3</v>
          </cell>
          <cell r="L61">
            <v>0.03</v>
          </cell>
          <cell r="M61">
            <v>2.0000000000000004E-2</v>
          </cell>
        </row>
        <row r="62">
          <cell r="A62" t="str">
            <v>Pedro Gomes</v>
          </cell>
          <cell r="B62">
            <v>0.05</v>
          </cell>
          <cell r="C62">
            <v>0.4</v>
          </cell>
          <cell r="D62">
            <v>2.0000000000000004E-2</v>
          </cell>
          <cell r="E62">
            <v>2.0000000000000004</v>
          </cell>
          <cell r="F62">
            <v>5.5999999999999999E-3</v>
          </cell>
          <cell r="G62">
            <v>3.5999999999999999E-3</v>
          </cell>
          <cell r="H62">
            <v>1.04E-2</v>
          </cell>
          <cell r="I62">
            <v>3.7999999999999999E-2</v>
          </cell>
          <cell r="J62">
            <v>7.2999999999999995E-2</v>
          </cell>
          <cell r="K62">
            <v>6.4999999999999997E-3</v>
          </cell>
          <cell r="L62">
            <v>0.03</v>
          </cell>
          <cell r="M62">
            <v>2.0000000000000004E-2</v>
          </cell>
        </row>
        <row r="63">
          <cell r="A63" t="str">
            <v>Ponta Porã</v>
          </cell>
          <cell r="B63">
            <v>0.05</v>
          </cell>
          <cell r="C63">
            <v>0.4</v>
          </cell>
          <cell r="D63">
            <v>2.0000000000000004E-2</v>
          </cell>
          <cell r="E63">
            <v>2.0000000000000004</v>
          </cell>
          <cell r="F63">
            <v>5.5999999999999999E-3</v>
          </cell>
          <cell r="G63">
            <v>3.5999999999999999E-3</v>
          </cell>
          <cell r="H63">
            <v>1.04E-2</v>
          </cell>
          <cell r="I63">
            <v>3.7999999999999999E-2</v>
          </cell>
          <cell r="J63">
            <v>7.2999999999999995E-2</v>
          </cell>
          <cell r="K63">
            <v>6.4999999999999997E-3</v>
          </cell>
          <cell r="L63">
            <v>0.03</v>
          </cell>
          <cell r="M63">
            <v>2.0000000000000004E-2</v>
          </cell>
        </row>
        <row r="64">
          <cell r="A64" t="str">
            <v>Porto Murtinho</v>
          </cell>
          <cell r="B64">
            <v>0.05</v>
          </cell>
          <cell r="C64">
            <v>0.4</v>
          </cell>
          <cell r="D64">
            <v>2.0000000000000004E-2</v>
          </cell>
          <cell r="E64">
            <v>2.0000000000000004</v>
          </cell>
          <cell r="F64">
            <v>5.5999999999999999E-3</v>
          </cell>
          <cell r="G64">
            <v>3.5999999999999999E-3</v>
          </cell>
          <cell r="H64">
            <v>1.04E-2</v>
          </cell>
          <cell r="I64">
            <v>3.7999999999999999E-2</v>
          </cell>
          <cell r="J64">
            <v>7.2999999999999995E-2</v>
          </cell>
          <cell r="K64">
            <v>6.4999999999999997E-3</v>
          </cell>
          <cell r="L64">
            <v>0.03</v>
          </cell>
          <cell r="M64">
            <v>2.0000000000000004E-2</v>
          </cell>
        </row>
        <row r="65">
          <cell r="A65" t="str">
            <v>Ribas do Rio Pardo</v>
          </cell>
          <cell r="B65">
            <v>0.05</v>
          </cell>
          <cell r="C65">
            <v>0.4</v>
          </cell>
          <cell r="D65">
            <v>2.0000000000000004E-2</v>
          </cell>
          <cell r="E65">
            <v>2.0000000000000004</v>
          </cell>
          <cell r="F65">
            <v>5.5999999999999999E-3</v>
          </cell>
          <cell r="G65">
            <v>3.5999999999999999E-3</v>
          </cell>
          <cell r="H65">
            <v>1.04E-2</v>
          </cell>
          <cell r="I65">
            <v>3.7999999999999999E-2</v>
          </cell>
          <cell r="J65">
            <v>7.2999999999999995E-2</v>
          </cell>
          <cell r="K65">
            <v>6.4999999999999997E-3</v>
          </cell>
          <cell r="L65">
            <v>0.03</v>
          </cell>
          <cell r="M65">
            <v>2.0000000000000004E-2</v>
          </cell>
        </row>
        <row r="66">
          <cell r="A66" t="str">
            <v>Rio Brilhante</v>
          </cell>
          <cell r="B66">
            <v>0.05</v>
          </cell>
          <cell r="C66">
            <v>0.4</v>
          </cell>
          <cell r="D66">
            <v>2.0000000000000004E-2</v>
          </cell>
          <cell r="E66">
            <v>2.0000000000000004</v>
          </cell>
          <cell r="F66">
            <v>5.5999999999999999E-3</v>
          </cell>
          <cell r="G66">
            <v>3.5999999999999999E-3</v>
          </cell>
          <cell r="H66">
            <v>1.04E-2</v>
          </cell>
          <cell r="I66">
            <v>3.7999999999999999E-2</v>
          </cell>
          <cell r="J66">
            <v>7.2999999999999995E-2</v>
          </cell>
          <cell r="K66">
            <v>6.4999999999999997E-3</v>
          </cell>
          <cell r="L66">
            <v>0.03</v>
          </cell>
          <cell r="M66">
            <v>2.0000000000000004E-2</v>
          </cell>
        </row>
        <row r="67">
          <cell r="A67" t="str">
            <v>Rio Negro</v>
          </cell>
          <cell r="B67">
            <v>0.05</v>
          </cell>
          <cell r="C67">
            <v>0.4</v>
          </cell>
          <cell r="D67">
            <v>2.0000000000000004E-2</v>
          </cell>
          <cell r="E67">
            <v>2.0000000000000004</v>
          </cell>
          <cell r="F67">
            <v>5.5999999999999999E-3</v>
          </cell>
          <cell r="G67">
            <v>3.5999999999999999E-3</v>
          </cell>
          <cell r="H67">
            <v>1.04E-2</v>
          </cell>
          <cell r="I67">
            <v>3.7999999999999999E-2</v>
          </cell>
          <cell r="J67">
            <v>7.2999999999999995E-2</v>
          </cell>
          <cell r="K67">
            <v>6.4999999999999997E-3</v>
          </cell>
          <cell r="L67">
            <v>0.03</v>
          </cell>
          <cell r="M67">
            <v>2.0000000000000004E-2</v>
          </cell>
        </row>
        <row r="68">
          <cell r="A68" t="str">
            <v>Rio Verde de Mato Grosso</v>
          </cell>
          <cell r="B68">
            <v>0.05</v>
          </cell>
          <cell r="C68">
            <v>0.4</v>
          </cell>
          <cell r="D68">
            <v>2.0000000000000004E-2</v>
          </cell>
          <cell r="E68">
            <v>2.0000000000000004</v>
          </cell>
          <cell r="F68">
            <v>5.5999999999999999E-3</v>
          </cell>
          <cell r="G68">
            <v>3.5999999999999999E-3</v>
          </cell>
          <cell r="H68">
            <v>1.04E-2</v>
          </cell>
          <cell r="I68">
            <v>3.7999999999999999E-2</v>
          </cell>
          <cell r="J68">
            <v>7.2999999999999995E-2</v>
          </cell>
          <cell r="K68">
            <v>6.4999999999999997E-3</v>
          </cell>
          <cell r="L68">
            <v>0.03</v>
          </cell>
          <cell r="M68">
            <v>2.0000000000000004E-2</v>
          </cell>
        </row>
        <row r="69">
          <cell r="A69" t="str">
            <v>Rochedo</v>
          </cell>
          <cell r="B69">
            <v>0.05</v>
          </cell>
          <cell r="C69">
            <v>0.4</v>
          </cell>
          <cell r="D69">
            <v>2.0000000000000004E-2</v>
          </cell>
          <cell r="E69">
            <v>2.0000000000000004</v>
          </cell>
          <cell r="F69">
            <v>5.5999999999999999E-3</v>
          </cell>
          <cell r="G69">
            <v>3.5999999999999999E-3</v>
          </cell>
          <cell r="H69">
            <v>1.04E-2</v>
          </cell>
          <cell r="I69">
            <v>3.7999999999999999E-2</v>
          </cell>
          <cell r="J69">
            <v>7.2999999999999995E-2</v>
          </cell>
          <cell r="K69">
            <v>6.4999999999999997E-3</v>
          </cell>
          <cell r="L69">
            <v>0.03</v>
          </cell>
          <cell r="M69">
            <v>2.0000000000000004E-2</v>
          </cell>
        </row>
        <row r="70">
          <cell r="A70" t="str">
            <v>Santa Rita do Pardo</v>
          </cell>
          <cell r="B70">
            <v>0.05</v>
          </cell>
          <cell r="C70">
            <v>0.4</v>
          </cell>
          <cell r="D70">
            <v>2.0000000000000004E-2</v>
          </cell>
          <cell r="E70">
            <v>2.0000000000000004</v>
          </cell>
          <cell r="F70">
            <v>5.5999999999999999E-3</v>
          </cell>
          <cell r="G70">
            <v>3.5999999999999999E-3</v>
          </cell>
          <cell r="H70">
            <v>1.04E-2</v>
          </cell>
          <cell r="I70">
            <v>3.7999999999999999E-2</v>
          </cell>
          <cell r="J70">
            <v>7.2999999999999995E-2</v>
          </cell>
          <cell r="K70">
            <v>6.4999999999999997E-3</v>
          </cell>
          <cell r="L70">
            <v>0.03</v>
          </cell>
          <cell r="M70">
            <v>2.0000000000000004E-2</v>
          </cell>
        </row>
        <row r="71">
          <cell r="A71" t="str">
            <v>São Gabriel do Oeste</v>
          </cell>
          <cell r="B71">
            <v>0.03</v>
          </cell>
          <cell r="C71">
            <v>0.4</v>
          </cell>
          <cell r="D71">
            <v>1.2E-2</v>
          </cell>
          <cell r="E71">
            <v>1.2</v>
          </cell>
          <cell r="F71">
            <v>5.5999999999999999E-3</v>
          </cell>
          <cell r="G71">
            <v>3.5999999999999999E-3</v>
          </cell>
          <cell r="H71">
            <v>1.04E-2</v>
          </cell>
          <cell r="I71">
            <v>3.7999999999999999E-2</v>
          </cell>
          <cell r="J71">
            <v>7.2999999999999995E-2</v>
          </cell>
          <cell r="K71">
            <v>6.4999999999999997E-3</v>
          </cell>
          <cell r="L71">
            <v>0.03</v>
          </cell>
          <cell r="M71">
            <v>1.2E-2</v>
          </cell>
        </row>
        <row r="72">
          <cell r="A72" t="str">
            <v>Selvíria</v>
          </cell>
          <cell r="B72">
            <v>0.05</v>
          </cell>
          <cell r="C72">
            <v>0.4</v>
          </cell>
          <cell r="D72">
            <v>2.0000000000000004E-2</v>
          </cell>
          <cell r="E72">
            <v>2.0000000000000004</v>
          </cell>
          <cell r="F72">
            <v>5.5999999999999999E-3</v>
          </cell>
          <cell r="G72">
            <v>3.5999999999999999E-3</v>
          </cell>
          <cell r="H72">
            <v>1.04E-2</v>
          </cell>
          <cell r="I72">
            <v>3.7999999999999999E-2</v>
          </cell>
          <cell r="J72">
            <v>7.2999999999999995E-2</v>
          </cell>
          <cell r="K72">
            <v>6.4999999999999997E-3</v>
          </cell>
          <cell r="L72">
            <v>0.03</v>
          </cell>
          <cell r="M72">
            <v>2.0000000000000004E-2</v>
          </cell>
        </row>
        <row r="73">
          <cell r="A73" t="str">
            <v>Sete Quedas</v>
          </cell>
          <cell r="B73">
            <v>0.05</v>
          </cell>
          <cell r="C73">
            <v>0.4</v>
          </cell>
          <cell r="D73">
            <v>2.0000000000000004E-2</v>
          </cell>
          <cell r="E73">
            <v>2.0000000000000004</v>
          </cell>
          <cell r="F73">
            <v>5.5999999999999999E-3</v>
          </cell>
          <cell r="G73">
            <v>3.5999999999999999E-3</v>
          </cell>
          <cell r="H73">
            <v>1.04E-2</v>
          </cell>
          <cell r="I73">
            <v>3.7999999999999999E-2</v>
          </cell>
          <cell r="J73">
            <v>7.2999999999999995E-2</v>
          </cell>
          <cell r="K73">
            <v>6.4999999999999997E-3</v>
          </cell>
          <cell r="L73">
            <v>0.03</v>
          </cell>
          <cell r="M73">
            <v>2.0000000000000004E-2</v>
          </cell>
        </row>
        <row r="74">
          <cell r="A74" t="str">
            <v>Sidrolândia</v>
          </cell>
          <cell r="B74">
            <v>0.05</v>
          </cell>
          <cell r="C74">
            <v>0.4</v>
          </cell>
          <cell r="D74">
            <v>2.0000000000000004E-2</v>
          </cell>
          <cell r="E74">
            <v>2.0000000000000004</v>
          </cell>
          <cell r="F74">
            <v>5.5999999999999999E-3</v>
          </cell>
          <cell r="G74">
            <v>3.5999999999999999E-3</v>
          </cell>
          <cell r="H74">
            <v>1.04E-2</v>
          </cell>
          <cell r="I74">
            <v>3.7999999999999999E-2</v>
          </cell>
          <cell r="J74">
            <v>7.2999999999999995E-2</v>
          </cell>
          <cell r="K74">
            <v>6.4999999999999997E-3</v>
          </cell>
          <cell r="L74">
            <v>0.03</v>
          </cell>
          <cell r="M74">
            <v>2.0000000000000004E-2</v>
          </cell>
        </row>
        <row r="75">
          <cell r="A75" t="str">
            <v>Sonora</v>
          </cell>
          <cell r="B75">
            <v>0.05</v>
          </cell>
          <cell r="C75">
            <v>0.4</v>
          </cell>
          <cell r="D75">
            <v>2.0000000000000004E-2</v>
          </cell>
          <cell r="E75">
            <v>2.0000000000000004</v>
          </cell>
          <cell r="F75">
            <v>5.5999999999999999E-3</v>
          </cell>
          <cell r="G75">
            <v>3.5999999999999999E-3</v>
          </cell>
          <cell r="H75">
            <v>1.04E-2</v>
          </cell>
          <cell r="I75">
            <v>3.7999999999999999E-2</v>
          </cell>
          <cell r="J75">
            <v>7.2999999999999995E-2</v>
          </cell>
          <cell r="K75">
            <v>6.4999999999999997E-3</v>
          </cell>
          <cell r="L75">
            <v>0.03</v>
          </cell>
          <cell r="M75">
            <v>2.0000000000000004E-2</v>
          </cell>
        </row>
        <row r="76">
          <cell r="A76" t="str">
            <v>Tacuru</v>
          </cell>
          <cell r="B76">
            <v>0.05</v>
          </cell>
          <cell r="C76">
            <v>0.4</v>
          </cell>
          <cell r="D76">
            <v>2.0000000000000004E-2</v>
          </cell>
          <cell r="E76">
            <v>2.0000000000000004</v>
          </cell>
          <cell r="F76">
            <v>5.5999999999999999E-3</v>
          </cell>
          <cell r="G76">
            <v>3.5999999999999999E-3</v>
          </cell>
          <cell r="H76">
            <v>1.04E-2</v>
          </cell>
          <cell r="I76">
            <v>3.7999999999999999E-2</v>
          </cell>
          <cell r="J76">
            <v>7.2999999999999995E-2</v>
          </cell>
          <cell r="K76">
            <v>6.4999999999999997E-3</v>
          </cell>
          <cell r="L76">
            <v>0.03</v>
          </cell>
          <cell r="M76">
            <v>2.0000000000000004E-2</v>
          </cell>
        </row>
        <row r="77">
          <cell r="A77" t="str">
            <v>Taquarussu</v>
          </cell>
          <cell r="B77">
            <v>0.02</v>
          </cell>
          <cell r="C77">
            <v>0.4</v>
          </cell>
          <cell r="D77">
            <v>8.0000000000000002E-3</v>
          </cell>
          <cell r="E77">
            <v>0.8</v>
          </cell>
          <cell r="F77">
            <v>5.5999999999999999E-3</v>
          </cell>
          <cell r="G77">
            <v>3.5999999999999999E-3</v>
          </cell>
          <cell r="H77">
            <v>1.04E-2</v>
          </cell>
          <cell r="I77">
            <v>3.7999999999999999E-2</v>
          </cell>
          <cell r="J77">
            <v>7.2999999999999995E-2</v>
          </cell>
          <cell r="K77">
            <v>6.4999999999999997E-3</v>
          </cell>
          <cell r="L77">
            <v>0.03</v>
          </cell>
          <cell r="M77">
            <v>8.0000000000000002E-3</v>
          </cell>
        </row>
        <row r="78">
          <cell r="A78" t="str">
            <v>Terenos</v>
          </cell>
          <cell r="B78">
            <v>0.05</v>
          </cell>
          <cell r="C78">
            <v>0.4</v>
          </cell>
          <cell r="D78">
            <v>2.0000000000000004E-2</v>
          </cell>
          <cell r="E78">
            <v>2.0000000000000004</v>
          </cell>
          <cell r="F78">
            <v>5.5999999999999999E-3</v>
          </cell>
          <cell r="G78">
            <v>3.5999999999999999E-3</v>
          </cell>
          <cell r="H78">
            <v>1.04E-2</v>
          </cell>
          <cell r="I78">
            <v>3.7999999999999999E-2</v>
          </cell>
          <cell r="J78">
            <v>7.2999999999999995E-2</v>
          </cell>
          <cell r="K78">
            <v>6.4999999999999997E-3</v>
          </cell>
          <cell r="L78">
            <v>0.03</v>
          </cell>
          <cell r="M78">
            <v>2.0000000000000004E-2</v>
          </cell>
        </row>
        <row r="79">
          <cell r="A79" t="str">
            <v>Três Lagoas</v>
          </cell>
          <cell r="B79">
            <v>0.05</v>
          </cell>
          <cell r="C79">
            <v>0.4</v>
          </cell>
          <cell r="D79">
            <v>2.0000000000000004E-2</v>
          </cell>
          <cell r="E79">
            <v>2.0000000000000004</v>
          </cell>
          <cell r="F79">
            <v>5.5999999999999999E-3</v>
          </cell>
          <cell r="G79">
            <v>3.5999999999999999E-3</v>
          </cell>
          <cell r="H79">
            <v>1.04E-2</v>
          </cell>
          <cell r="I79">
            <v>3.7999999999999999E-2</v>
          </cell>
          <cell r="J79">
            <v>7.2999999999999995E-2</v>
          </cell>
          <cell r="K79">
            <v>6.4999999999999997E-3</v>
          </cell>
          <cell r="L79">
            <v>0.03</v>
          </cell>
          <cell r="M79">
            <v>2.0000000000000004E-2</v>
          </cell>
        </row>
        <row r="80">
          <cell r="A80" t="str">
            <v>Vicentina</v>
          </cell>
          <cell r="B80">
            <v>0.05</v>
          </cell>
          <cell r="C80">
            <v>0.4</v>
          </cell>
          <cell r="D80">
            <v>2.0000000000000004E-2</v>
          </cell>
          <cell r="E80">
            <v>2.0000000000000004</v>
          </cell>
          <cell r="F80">
            <v>5.5999999999999999E-3</v>
          </cell>
          <cell r="G80">
            <v>3.5999999999999999E-3</v>
          </cell>
          <cell r="H80">
            <v>1.04E-2</v>
          </cell>
          <cell r="I80">
            <v>3.7999999999999999E-2</v>
          </cell>
          <cell r="J80">
            <v>7.2999999999999995E-2</v>
          </cell>
          <cell r="K80">
            <v>6.4999999999999997E-3</v>
          </cell>
          <cell r="L80">
            <v>0.03</v>
          </cell>
          <cell r="M80">
            <v>2.0000000000000004E-2</v>
          </cell>
        </row>
        <row r="83">
          <cell r="B83" t="str">
            <v>obs.: alterado em 05/10/2017</v>
          </cell>
        </row>
        <row r="84">
          <cell r="B84" t="str">
            <v>alterado jan_2018 de 40% para 50%</v>
          </cell>
          <cell r="C84">
            <v>0</v>
          </cell>
          <cell r="D84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0"/>
  <sheetViews>
    <sheetView tabSelected="1" view="pageBreakPreview" zoomScale="115" zoomScaleNormal="100" zoomScaleSheetLayoutView="115" workbookViewId="0">
      <selection activeCell="E4" sqref="E4"/>
    </sheetView>
  </sheetViews>
  <sheetFormatPr defaultRowHeight="15" x14ac:dyDescent="0.25"/>
  <cols>
    <col min="2" max="2" width="51.85546875" customWidth="1"/>
    <col min="4" max="4" width="15.7109375" customWidth="1"/>
  </cols>
  <sheetData>
    <row r="1" spans="1:5" ht="35.1" customHeight="1" thickBot="1" x14ac:dyDescent="0.3">
      <c r="A1" s="248"/>
      <c r="B1" s="248"/>
      <c r="C1" s="248"/>
      <c r="D1" s="248"/>
    </row>
    <row r="2" spans="1:5" ht="28.5" customHeight="1" thickBot="1" x14ac:dyDescent="0.3">
      <c r="A2" s="259" t="s">
        <v>16</v>
      </c>
      <c r="B2" s="260" t="s">
        <v>291</v>
      </c>
      <c r="C2" s="261"/>
      <c r="D2" s="262"/>
      <c r="E2" s="28"/>
    </row>
    <row r="3" spans="1:5" ht="21" customHeight="1" x14ac:dyDescent="0.25">
      <c r="A3" s="263" t="s">
        <v>17</v>
      </c>
      <c r="B3" s="260" t="s">
        <v>249</v>
      </c>
      <c r="C3" s="261"/>
      <c r="D3" s="262"/>
      <c r="E3" s="28"/>
    </row>
    <row r="4" spans="1:5" ht="15.75" thickBot="1" x14ac:dyDescent="0.3">
      <c r="A4" s="264" t="s">
        <v>18</v>
      </c>
      <c r="B4" s="265" t="s">
        <v>250</v>
      </c>
      <c r="C4" s="266"/>
      <c r="D4" s="267"/>
      <c r="E4" s="28"/>
    </row>
    <row r="5" spans="1:5" x14ac:dyDescent="0.25">
      <c r="A5" s="268"/>
      <c r="B5" s="268"/>
      <c r="C5" s="268"/>
      <c r="D5" s="269"/>
      <c r="E5" s="247"/>
    </row>
    <row r="6" spans="1:5" ht="18.75" x14ac:dyDescent="0.25">
      <c r="A6" s="188" t="s">
        <v>94</v>
      </c>
      <c r="B6" s="189"/>
      <c r="C6" s="189"/>
      <c r="D6" s="190"/>
    </row>
    <row r="7" spans="1:5" x14ac:dyDescent="0.25">
      <c r="A7" s="29"/>
      <c r="B7" s="30"/>
      <c r="C7" s="31"/>
      <c r="D7" s="31"/>
    </row>
    <row r="8" spans="1:5" ht="18.75" x14ac:dyDescent="0.25">
      <c r="A8" s="32" t="s">
        <v>0</v>
      </c>
      <c r="B8" s="33" t="s">
        <v>95</v>
      </c>
      <c r="C8" s="185" t="s">
        <v>96</v>
      </c>
      <c r="D8" s="185"/>
    </row>
    <row r="9" spans="1:5" ht="18.75" x14ac:dyDescent="0.25">
      <c r="A9" s="34" t="s">
        <v>97</v>
      </c>
      <c r="B9" s="35" t="s">
        <v>98</v>
      </c>
      <c r="C9" s="185">
        <f>PLANILHA!G15</f>
        <v>0</v>
      </c>
      <c r="D9" s="185"/>
    </row>
    <row r="10" spans="1:5" ht="37.5" x14ac:dyDescent="0.25">
      <c r="A10" s="34" t="s">
        <v>99</v>
      </c>
      <c r="B10" s="35" t="s">
        <v>100</v>
      </c>
      <c r="C10" s="185">
        <f>PLANILHA!G36</f>
        <v>0</v>
      </c>
      <c r="D10" s="185"/>
    </row>
    <row r="11" spans="1:5" ht="37.5" x14ac:dyDescent="0.25">
      <c r="A11" s="34" t="s">
        <v>101</v>
      </c>
      <c r="B11" s="35" t="s">
        <v>102</v>
      </c>
      <c r="C11" s="185">
        <f>PLANILHA!G51</f>
        <v>0</v>
      </c>
      <c r="D11" s="185"/>
    </row>
    <row r="12" spans="1:5" ht="18.75" x14ac:dyDescent="0.25">
      <c r="A12" s="34" t="s">
        <v>103</v>
      </c>
      <c r="B12" s="35" t="s">
        <v>104</v>
      </c>
      <c r="C12" s="185">
        <f>PLANILHA!G56</f>
        <v>0</v>
      </c>
      <c r="D12" s="185"/>
    </row>
    <row r="13" spans="1:5" ht="18.75" x14ac:dyDescent="0.25">
      <c r="A13" s="34" t="s">
        <v>105</v>
      </c>
      <c r="B13" s="35" t="s">
        <v>106</v>
      </c>
      <c r="C13" s="185">
        <f>PLANILHA!G64</f>
        <v>0</v>
      </c>
      <c r="D13" s="185"/>
    </row>
    <row r="14" spans="1:5" x14ac:dyDescent="0.25">
      <c r="A14" s="29"/>
      <c r="B14" s="36"/>
      <c r="C14" s="37"/>
      <c r="D14" s="37"/>
    </row>
    <row r="15" spans="1:5" x14ac:dyDescent="0.25">
      <c r="A15" s="29"/>
      <c r="B15" s="38"/>
      <c r="C15" s="37"/>
      <c r="D15" s="37"/>
    </row>
    <row r="16" spans="1:5" ht="18.75" x14ac:dyDescent="0.25">
      <c r="A16" s="39"/>
      <c r="B16" s="40" t="s">
        <v>107</v>
      </c>
      <c r="C16" s="183">
        <f>SUM(C9:C13)</f>
        <v>0</v>
      </c>
      <c r="D16" s="184"/>
    </row>
    <row r="17" spans="1:4" ht="18.75" x14ac:dyDescent="0.25">
      <c r="A17" s="270"/>
      <c r="B17" s="271"/>
      <c r="C17" s="272"/>
      <c r="D17" s="273"/>
    </row>
    <row r="18" spans="1:4" x14ac:dyDescent="0.25">
      <c r="A18" s="248"/>
      <c r="B18" s="248"/>
      <c r="C18" s="248"/>
      <c r="D18" s="248"/>
    </row>
    <row r="19" spans="1:4" x14ac:dyDescent="0.25">
      <c r="A19" s="248"/>
      <c r="B19" s="248"/>
      <c r="C19" s="248"/>
      <c r="D19" s="248"/>
    </row>
    <row r="20" spans="1:4" x14ac:dyDescent="0.25">
      <c r="A20" s="248"/>
      <c r="B20" s="248"/>
      <c r="C20" s="248"/>
      <c r="D20" s="248"/>
    </row>
  </sheetData>
  <sheetProtection algorithmName="SHA-512" hashValue="D1/8M3TqjqEnla6CRtdVw0MHGAFD/Ux9qWc6ViqqB+rqLQtjFRXKxYePMwLSwTQdmW2Utsb+VL1dwZyHtv1yRg==" saltValue="j1hVAO8jbs7Tu7cXcsujBQ==" spinCount="100000" sheet="1" objects="1" scenarios="1"/>
  <mergeCells count="11">
    <mergeCell ref="C8:D8"/>
    <mergeCell ref="B2:D2"/>
    <mergeCell ref="B3:D3"/>
    <mergeCell ref="B4:D4"/>
    <mergeCell ref="A6:D6"/>
    <mergeCell ref="C16:D16"/>
    <mergeCell ref="C9:D9"/>
    <mergeCell ref="C10:D10"/>
    <mergeCell ref="C11:D11"/>
    <mergeCell ref="C12:D12"/>
    <mergeCell ref="C13:D13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70"/>
  <sheetViews>
    <sheetView view="pageBreakPreview" zoomScale="96" zoomScaleNormal="98" zoomScaleSheetLayoutView="96" workbookViewId="0">
      <selection activeCell="L9" sqref="L9"/>
    </sheetView>
  </sheetViews>
  <sheetFormatPr defaultRowHeight="15" x14ac:dyDescent="0.25"/>
  <cols>
    <col min="1" max="1" width="15" customWidth="1"/>
    <col min="2" max="2" width="8.7109375" customWidth="1"/>
    <col min="3" max="3" width="46.140625" customWidth="1"/>
    <col min="5" max="5" width="13" customWidth="1"/>
    <col min="6" max="6" width="15.28515625" customWidth="1"/>
    <col min="7" max="7" width="15" customWidth="1"/>
    <col min="9" max="9" width="13.5703125" style="168" hidden="1" customWidth="1"/>
    <col min="10" max="10" width="9.5703125" hidden="1" customWidth="1"/>
  </cols>
  <sheetData>
    <row r="1" spans="1:10" ht="35.1" customHeight="1" x14ac:dyDescent="0.25">
      <c r="A1" s="248"/>
      <c r="B1" s="248"/>
      <c r="C1" s="248"/>
      <c r="D1" s="248"/>
      <c r="E1" s="248"/>
      <c r="F1" s="248"/>
      <c r="G1" s="248"/>
    </row>
    <row r="2" spans="1:10" x14ac:dyDescent="0.25">
      <c r="A2" s="249" t="s">
        <v>16</v>
      </c>
      <c r="B2" s="250" t="s">
        <v>254</v>
      </c>
      <c r="C2" s="250"/>
      <c r="D2" s="250"/>
      <c r="E2" s="250"/>
      <c r="F2" s="250"/>
      <c r="G2" s="250"/>
    </row>
    <row r="3" spans="1:10" x14ac:dyDescent="0.25">
      <c r="A3" s="249" t="s">
        <v>17</v>
      </c>
      <c r="B3" s="250" t="s">
        <v>253</v>
      </c>
      <c r="C3" s="250"/>
      <c r="D3" s="250"/>
      <c r="E3" s="250"/>
      <c r="F3" s="250"/>
      <c r="G3" s="250"/>
    </row>
    <row r="4" spans="1:10" ht="15.75" thickBot="1" x14ac:dyDescent="0.3">
      <c r="A4" s="251" t="s">
        <v>18</v>
      </c>
      <c r="B4" s="252" t="s">
        <v>247</v>
      </c>
      <c r="C4" s="252"/>
      <c r="D4" s="252"/>
      <c r="E4" s="252"/>
      <c r="F4" s="252"/>
      <c r="G4" s="252"/>
    </row>
    <row r="5" spans="1:10" ht="15.75" thickBot="1" x14ac:dyDescent="0.3">
      <c r="A5" s="253"/>
      <c r="B5" s="254"/>
      <c r="C5" s="255" t="s">
        <v>296</v>
      </c>
      <c r="D5" s="256" t="s">
        <v>19</v>
      </c>
      <c r="E5" s="257"/>
      <c r="F5" s="253"/>
      <c r="G5" s="255" t="s">
        <v>20</v>
      </c>
    </row>
    <row r="6" spans="1:10" x14ac:dyDescent="0.25">
      <c r="A6" s="248"/>
      <c r="B6" s="248"/>
      <c r="C6" s="248"/>
      <c r="D6" s="248"/>
      <c r="E6" s="248"/>
      <c r="F6" s="248"/>
      <c r="G6" s="248"/>
    </row>
    <row r="7" spans="1:10" ht="37.5" x14ac:dyDescent="0.3">
      <c r="A7" s="9" t="s">
        <v>11</v>
      </c>
      <c r="B7" s="11" t="s">
        <v>0</v>
      </c>
      <c r="C7" s="10" t="s">
        <v>15</v>
      </c>
      <c r="D7" s="12" t="s">
        <v>1</v>
      </c>
      <c r="E7" s="13" t="s">
        <v>2</v>
      </c>
      <c r="F7" s="2" t="s">
        <v>3</v>
      </c>
      <c r="G7" s="2" t="s">
        <v>4</v>
      </c>
    </row>
    <row r="8" spans="1:10" ht="18.75" customHeight="1" x14ac:dyDescent="0.25">
      <c r="A8" s="174" t="s">
        <v>22</v>
      </c>
      <c r="B8" s="175"/>
      <c r="C8" s="175"/>
      <c r="D8" s="175"/>
      <c r="E8" s="175"/>
      <c r="F8" s="175"/>
      <c r="G8" s="176"/>
      <c r="I8" s="26" t="s">
        <v>92</v>
      </c>
      <c r="J8" s="26" t="s">
        <v>93</v>
      </c>
    </row>
    <row r="9" spans="1:10" ht="30" x14ac:dyDescent="0.25">
      <c r="A9" s="14">
        <v>98524</v>
      </c>
      <c r="B9" s="12" t="s">
        <v>23</v>
      </c>
      <c r="C9" s="5" t="s">
        <v>21</v>
      </c>
      <c r="D9" s="4" t="s">
        <v>6</v>
      </c>
      <c r="E9" s="6">
        <v>547.26</v>
      </c>
      <c r="F9" s="258"/>
      <c r="G9" s="6">
        <f>TRUNC(E9*F9,2)</f>
        <v>0</v>
      </c>
      <c r="I9" s="168">
        <v>2.67</v>
      </c>
      <c r="J9" s="27">
        <v>1.2222</v>
      </c>
    </row>
    <row r="10" spans="1:10" ht="31.5" customHeight="1" x14ac:dyDescent="0.25">
      <c r="A10" s="4">
        <v>99059</v>
      </c>
      <c r="B10" s="12" t="s">
        <v>24</v>
      </c>
      <c r="C10" s="5" t="s">
        <v>124</v>
      </c>
      <c r="D10" s="4" t="s">
        <v>29</v>
      </c>
      <c r="E10" s="6">
        <v>364.84</v>
      </c>
      <c r="F10" s="258"/>
      <c r="G10" s="6">
        <f t="shared" ref="G10:G14" si="0">TRUNC(E10*F10,2)</f>
        <v>0</v>
      </c>
      <c r="I10" s="168">
        <v>52.69</v>
      </c>
      <c r="J10" s="27">
        <v>1.2222</v>
      </c>
    </row>
    <row r="11" spans="1:10" ht="45" x14ac:dyDescent="0.25">
      <c r="A11" s="4">
        <v>93584</v>
      </c>
      <c r="B11" s="12" t="s">
        <v>25</v>
      </c>
      <c r="C11" s="5" t="s">
        <v>30</v>
      </c>
      <c r="D11" s="4" t="s">
        <v>6</v>
      </c>
      <c r="E11" s="6">
        <v>14</v>
      </c>
      <c r="F11" s="258"/>
      <c r="G11" s="6">
        <f t="shared" si="0"/>
        <v>0</v>
      </c>
      <c r="I11" s="168">
        <v>933.58</v>
      </c>
      <c r="J11" s="27">
        <v>1.2222</v>
      </c>
    </row>
    <row r="12" spans="1:10" ht="30" x14ac:dyDescent="0.25">
      <c r="A12" s="25" t="s">
        <v>12</v>
      </c>
      <c r="B12" s="12" t="s">
        <v>26</v>
      </c>
      <c r="C12" s="5" t="s">
        <v>31</v>
      </c>
      <c r="D12" s="4" t="s">
        <v>33</v>
      </c>
      <c r="E12" s="6">
        <v>1</v>
      </c>
      <c r="F12" s="258"/>
      <c r="G12" s="6">
        <f t="shared" si="0"/>
        <v>0</v>
      </c>
      <c r="I12" s="169">
        <v>1365.25</v>
      </c>
      <c r="J12" s="27">
        <v>1.2222</v>
      </c>
    </row>
    <row r="13" spans="1:10" ht="30" x14ac:dyDescent="0.25">
      <c r="A13" s="25" t="s">
        <v>13</v>
      </c>
      <c r="B13" s="12" t="s">
        <v>27</v>
      </c>
      <c r="C13" s="5" t="s">
        <v>32</v>
      </c>
      <c r="D13" s="4" t="s">
        <v>33</v>
      </c>
      <c r="E13" s="6">
        <v>1</v>
      </c>
      <c r="F13" s="258"/>
      <c r="G13" s="6">
        <f t="shared" si="0"/>
        <v>0</v>
      </c>
      <c r="I13" s="169">
        <v>2211.63</v>
      </c>
      <c r="J13" s="27">
        <v>1.2222</v>
      </c>
    </row>
    <row r="14" spans="1:10" ht="27.75" customHeight="1" x14ac:dyDescent="0.25">
      <c r="A14" s="24" t="s">
        <v>37</v>
      </c>
      <c r="B14" s="12" t="s">
        <v>28</v>
      </c>
      <c r="C14" s="5" t="s">
        <v>34</v>
      </c>
      <c r="D14" s="4" t="s">
        <v>35</v>
      </c>
      <c r="E14" s="6">
        <v>1</v>
      </c>
      <c r="F14" s="258"/>
      <c r="G14" s="6">
        <f t="shared" si="0"/>
        <v>0</v>
      </c>
      <c r="I14" s="169">
        <v>9304.11</v>
      </c>
      <c r="J14" s="27">
        <v>1.2222</v>
      </c>
    </row>
    <row r="15" spans="1:10" ht="15.75" x14ac:dyDescent="0.25">
      <c r="A15" s="180" t="s">
        <v>14</v>
      </c>
      <c r="B15" s="181"/>
      <c r="C15" s="181"/>
      <c r="D15" s="181"/>
      <c r="E15" s="181"/>
      <c r="F15" s="182"/>
      <c r="G15" s="19">
        <f>SUM(G9:G14)</f>
        <v>0</v>
      </c>
    </row>
    <row r="16" spans="1:10" ht="15.75" x14ac:dyDescent="0.25">
      <c r="A16" s="4"/>
      <c r="B16" s="4"/>
      <c r="C16" s="5"/>
      <c r="D16" s="4"/>
      <c r="E16" s="6"/>
      <c r="F16" s="6"/>
      <c r="G16" s="6"/>
    </row>
    <row r="17" spans="1:10" ht="15.75" x14ac:dyDescent="0.25">
      <c r="A17" s="174" t="s">
        <v>36</v>
      </c>
      <c r="B17" s="175"/>
      <c r="C17" s="175"/>
      <c r="D17" s="175"/>
      <c r="E17" s="175"/>
      <c r="F17" s="175"/>
      <c r="G17" s="176"/>
    </row>
    <row r="18" spans="1:10" ht="15.75" x14ac:dyDescent="0.25">
      <c r="A18" s="14"/>
      <c r="B18" s="12" t="s">
        <v>38</v>
      </c>
      <c r="C18" s="177" t="s">
        <v>39</v>
      </c>
      <c r="D18" s="178"/>
      <c r="E18" s="178"/>
      <c r="F18" s="178"/>
      <c r="G18" s="179"/>
    </row>
    <row r="19" spans="1:10" ht="30" x14ac:dyDescent="0.25">
      <c r="A19" s="24" t="s">
        <v>88</v>
      </c>
      <c r="B19" s="1" t="s">
        <v>40</v>
      </c>
      <c r="C19" s="5" t="s">
        <v>41</v>
      </c>
      <c r="D19" s="4" t="s">
        <v>7</v>
      </c>
      <c r="E19" s="6">
        <v>308</v>
      </c>
      <c r="F19" s="258"/>
      <c r="G19" s="6">
        <f t="shared" ref="G19:G21" si="1">TRUNC(E19*F19,2)</f>
        <v>0</v>
      </c>
      <c r="I19" s="168">
        <v>63.12</v>
      </c>
      <c r="J19">
        <v>1.2222</v>
      </c>
    </row>
    <row r="20" spans="1:10" ht="45" x14ac:dyDescent="0.25">
      <c r="A20" s="14">
        <v>92793</v>
      </c>
      <c r="B20" s="1" t="s">
        <v>42</v>
      </c>
      <c r="C20" s="5" t="s">
        <v>44</v>
      </c>
      <c r="D20" s="4" t="s">
        <v>45</v>
      </c>
      <c r="E20" s="6">
        <v>414.86</v>
      </c>
      <c r="F20" s="258"/>
      <c r="G20" s="6">
        <f t="shared" si="1"/>
        <v>0</v>
      </c>
      <c r="I20" s="168">
        <v>13.03</v>
      </c>
      <c r="J20">
        <v>1.2222</v>
      </c>
    </row>
    <row r="21" spans="1:10" ht="45" x14ac:dyDescent="0.25">
      <c r="A21" s="14">
        <v>92791</v>
      </c>
      <c r="B21" s="1" t="s">
        <v>43</v>
      </c>
      <c r="C21" s="5" t="s">
        <v>46</v>
      </c>
      <c r="D21" s="4" t="s">
        <v>45</v>
      </c>
      <c r="E21" s="6">
        <v>78.260000000000005</v>
      </c>
      <c r="F21" s="258"/>
      <c r="G21" s="6">
        <f t="shared" si="1"/>
        <v>0</v>
      </c>
      <c r="I21" s="168">
        <v>12.62</v>
      </c>
      <c r="J21">
        <v>1.2222</v>
      </c>
    </row>
    <row r="22" spans="1:10" ht="15.75" x14ac:dyDescent="0.25">
      <c r="A22" s="14"/>
      <c r="B22" s="4"/>
      <c r="C22" s="5"/>
      <c r="D22" s="4"/>
      <c r="E22" s="6"/>
      <c r="F22" s="6"/>
      <c r="G22" s="6"/>
    </row>
    <row r="23" spans="1:10" ht="15.75" customHeight="1" x14ac:dyDescent="0.25">
      <c r="A23" s="14"/>
      <c r="B23" s="12" t="s">
        <v>47</v>
      </c>
      <c r="C23" s="177" t="s">
        <v>48</v>
      </c>
      <c r="D23" s="178"/>
      <c r="E23" s="178"/>
      <c r="F23" s="178"/>
      <c r="G23" s="17"/>
    </row>
    <row r="24" spans="1:10" ht="15.75" x14ac:dyDescent="0.25">
      <c r="A24" s="14"/>
      <c r="B24" s="12"/>
      <c r="C24" s="15"/>
      <c r="D24" s="16"/>
      <c r="E24" s="16"/>
      <c r="F24" s="16"/>
      <c r="G24" s="17"/>
    </row>
    <row r="25" spans="1:10" ht="90" x14ac:dyDescent="0.25">
      <c r="A25" s="14">
        <v>90106</v>
      </c>
      <c r="B25" s="12" t="s">
        <v>49</v>
      </c>
      <c r="C25" s="5" t="s">
        <v>85</v>
      </c>
      <c r="D25" s="4" t="s">
        <v>5</v>
      </c>
      <c r="E25" s="6">
        <v>458.51</v>
      </c>
      <c r="F25" s="258"/>
      <c r="G25" s="6">
        <f t="shared" ref="G25:G26" si="2">TRUNC(E25*F25,2)</f>
        <v>0</v>
      </c>
      <c r="I25" s="168">
        <v>7.1</v>
      </c>
      <c r="J25">
        <v>1.2222</v>
      </c>
    </row>
    <row r="26" spans="1:10" ht="90" x14ac:dyDescent="0.25">
      <c r="A26" s="14">
        <v>93378</v>
      </c>
      <c r="B26" s="12" t="s">
        <v>50</v>
      </c>
      <c r="C26" s="5" t="s">
        <v>51</v>
      </c>
      <c r="D26" s="4" t="s">
        <v>5</v>
      </c>
      <c r="E26" s="6">
        <v>500.79</v>
      </c>
      <c r="F26" s="258"/>
      <c r="G26" s="6">
        <f t="shared" si="2"/>
        <v>0</v>
      </c>
      <c r="I26" s="168">
        <v>23.82</v>
      </c>
      <c r="J26">
        <v>1.2222</v>
      </c>
    </row>
    <row r="27" spans="1:10" ht="15.75" x14ac:dyDescent="0.25">
      <c r="A27" s="14"/>
      <c r="B27" s="14"/>
      <c r="C27" s="5"/>
      <c r="D27" s="4"/>
      <c r="E27" s="6"/>
      <c r="F27" s="6"/>
      <c r="G27" s="6"/>
    </row>
    <row r="28" spans="1:10" ht="15.75" x14ac:dyDescent="0.25">
      <c r="A28" s="14"/>
      <c r="B28" s="12" t="s">
        <v>52</v>
      </c>
      <c r="C28" s="177" t="s">
        <v>53</v>
      </c>
      <c r="D28" s="178"/>
      <c r="E28" s="178"/>
      <c r="F28" s="178"/>
      <c r="G28" s="17"/>
    </row>
    <row r="29" spans="1:10" ht="15.75" x14ac:dyDescent="0.25">
      <c r="A29" s="14"/>
      <c r="B29" s="12"/>
      <c r="C29" s="15"/>
      <c r="D29" s="16"/>
      <c r="E29" s="16"/>
      <c r="F29" s="16"/>
      <c r="G29" s="17"/>
    </row>
    <row r="30" spans="1:10" ht="45" x14ac:dyDescent="0.25">
      <c r="A30" s="14">
        <v>101619</v>
      </c>
      <c r="B30" s="12" t="s">
        <v>54</v>
      </c>
      <c r="C30" s="5" t="s">
        <v>91</v>
      </c>
      <c r="D30" s="4" t="s">
        <v>5</v>
      </c>
      <c r="E30" s="6">
        <v>5.47</v>
      </c>
      <c r="F30" s="258"/>
      <c r="G30" s="6">
        <f t="shared" ref="G30:G34" si="3">TRUNC(E30*F30,2)</f>
        <v>0</v>
      </c>
      <c r="I30" s="168">
        <v>211.79</v>
      </c>
      <c r="J30">
        <v>1.2222</v>
      </c>
    </row>
    <row r="31" spans="1:10" ht="60" x14ac:dyDescent="0.25">
      <c r="A31" s="24" t="s">
        <v>89</v>
      </c>
      <c r="B31" s="12" t="s">
        <v>55</v>
      </c>
      <c r="C31" s="5" t="s">
        <v>8</v>
      </c>
      <c r="D31" s="4" t="s">
        <v>7</v>
      </c>
      <c r="E31" s="6">
        <v>364.84</v>
      </c>
      <c r="F31" s="258"/>
      <c r="G31" s="6">
        <f t="shared" si="3"/>
        <v>0</v>
      </c>
      <c r="I31" s="168">
        <v>10.43</v>
      </c>
      <c r="J31">
        <v>1.2222</v>
      </c>
    </row>
    <row r="32" spans="1:10" ht="30" x14ac:dyDescent="0.25">
      <c r="A32" s="24" t="s">
        <v>207</v>
      </c>
      <c r="B32" s="12" t="s">
        <v>56</v>
      </c>
      <c r="C32" s="5" t="s">
        <v>87</v>
      </c>
      <c r="D32" s="4" t="s">
        <v>7</v>
      </c>
      <c r="E32" s="6">
        <v>364.84</v>
      </c>
      <c r="F32" s="258"/>
      <c r="G32" s="6">
        <f t="shared" si="3"/>
        <v>0</v>
      </c>
      <c r="I32" s="168">
        <v>18.8</v>
      </c>
      <c r="J32">
        <v>1.2222</v>
      </c>
    </row>
    <row r="33" spans="1:10" ht="45" x14ac:dyDescent="0.25">
      <c r="A33" s="14">
        <v>94965</v>
      </c>
      <c r="B33" s="12" t="s">
        <v>60</v>
      </c>
      <c r="C33" s="5" t="s">
        <v>9</v>
      </c>
      <c r="D33" s="4" t="s">
        <v>5</v>
      </c>
      <c r="E33" s="6">
        <v>5.25</v>
      </c>
      <c r="F33" s="258"/>
      <c r="G33" s="6">
        <f t="shared" si="3"/>
        <v>0</v>
      </c>
      <c r="I33" s="168">
        <v>455.32</v>
      </c>
      <c r="J33">
        <v>1.2222</v>
      </c>
    </row>
    <row r="34" spans="1:10" ht="45" x14ac:dyDescent="0.25">
      <c r="A34" s="14">
        <v>103670</v>
      </c>
      <c r="B34" s="12" t="s">
        <v>86</v>
      </c>
      <c r="C34" s="5" t="s">
        <v>57</v>
      </c>
      <c r="D34" s="4" t="s">
        <v>5</v>
      </c>
      <c r="E34" s="6">
        <v>5.25</v>
      </c>
      <c r="F34" s="258"/>
      <c r="G34" s="6">
        <f t="shared" si="3"/>
        <v>0</v>
      </c>
      <c r="I34" s="168">
        <v>243.08</v>
      </c>
      <c r="J34">
        <v>1.2222</v>
      </c>
    </row>
    <row r="35" spans="1:10" ht="15.75" x14ac:dyDescent="0.25">
      <c r="A35" s="14"/>
      <c r="B35" s="12"/>
      <c r="C35" s="5"/>
      <c r="D35" s="16"/>
      <c r="E35" s="16"/>
      <c r="F35" s="16"/>
      <c r="G35" s="17"/>
    </row>
    <row r="36" spans="1:10" ht="15.75" x14ac:dyDescent="0.25">
      <c r="A36" s="180" t="s">
        <v>58</v>
      </c>
      <c r="B36" s="181"/>
      <c r="C36" s="181"/>
      <c r="D36" s="181"/>
      <c r="E36" s="181"/>
      <c r="F36" s="182"/>
      <c r="G36" s="19">
        <f>SUM(G19:G35)</f>
        <v>0</v>
      </c>
    </row>
    <row r="37" spans="1:10" ht="15.75" x14ac:dyDescent="0.25">
      <c r="A37" s="14"/>
      <c r="B37" s="12"/>
      <c r="C37" s="5"/>
      <c r="D37" s="16"/>
      <c r="E37" s="16"/>
      <c r="F37" s="16"/>
      <c r="G37" s="17"/>
    </row>
    <row r="38" spans="1:10" ht="15.75" x14ac:dyDescent="0.25">
      <c r="A38" s="174" t="s">
        <v>59</v>
      </c>
      <c r="B38" s="175"/>
      <c r="C38" s="175"/>
      <c r="D38" s="175"/>
      <c r="E38" s="175"/>
      <c r="F38" s="175"/>
      <c r="G38" s="176"/>
    </row>
    <row r="39" spans="1:10" ht="15.75" x14ac:dyDescent="0.25">
      <c r="A39" s="14"/>
      <c r="B39" s="12" t="s">
        <v>61</v>
      </c>
      <c r="C39" s="177" t="s">
        <v>62</v>
      </c>
      <c r="D39" s="178"/>
      <c r="E39" s="178"/>
      <c r="F39" s="178"/>
      <c r="G39" s="17"/>
    </row>
    <row r="40" spans="1:10" ht="75" x14ac:dyDescent="0.25">
      <c r="A40" s="14">
        <v>92423</v>
      </c>
      <c r="B40" s="4" t="s">
        <v>63</v>
      </c>
      <c r="C40" s="5" t="s">
        <v>64</v>
      </c>
      <c r="D40" s="4" t="s">
        <v>6</v>
      </c>
      <c r="E40" s="6">
        <v>118.08</v>
      </c>
      <c r="F40" s="258"/>
      <c r="G40" s="6">
        <f t="shared" ref="G40:G44" si="4">TRUNC(E40*F40,2)</f>
        <v>0</v>
      </c>
      <c r="I40" s="168">
        <v>64.05</v>
      </c>
      <c r="J40">
        <v>1.2222</v>
      </c>
    </row>
    <row r="41" spans="1:10" ht="45" x14ac:dyDescent="0.25">
      <c r="A41" s="14">
        <v>92793</v>
      </c>
      <c r="B41" s="4" t="s">
        <v>65</v>
      </c>
      <c r="C41" s="5" t="s">
        <v>44</v>
      </c>
      <c r="D41" s="4" t="s">
        <v>45</v>
      </c>
      <c r="E41" s="6">
        <v>304.74</v>
      </c>
      <c r="F41" s="258"/>
      <c r="G41" s="6">
        <f t="shared" si="4"/>
        <v>0</v>
      </c>
      <c r="I41" s="168">
        <v>13.03</v>
      </c>
      <c r="J41">
        <v>1.2222</v>
      </c>
    </row>
    <row r="42" spans="1:10" ht="45" x14ac:dyDescent="0.25">
      <c r="A42" s="14">
        <v>92791</v>
      </c>
      <c r="B42" s="4" t="s">
        <v>66</v>
      </c>
      <c r="C42" s="5" t="s">
        <v>46</v>
      </c>
      <c r="D42" s="4" t="s">
        <v>45</v>
      </c>
      <c r="E42" s="6">
        <v>136.69</v>
      </c>
      <c r="F42" s="258"/>
      <c r="G42" s="6">
        <f t="shared" si="4"/>
        <v>0</v>
      </c>
      <c r="I42" s="168">
        <v>12.62</v>
      </c>
      <c r="J42">
        <v>1.2222</v>
      </c>
    </row>
    <row r="43" spans="1:10" ht="45" x14ac:dyDescent="0.25">
      <c r="A43" s="14">
        <v>94965</v>
      </c>
      <c r="B43" s="4" t="s">
        <v>67</v>
      </c>
      <c r="C43" s="5" t="s">
        <v>9</v>
      </c>
      <c r="D43" s="4" t="s">
        <v>5</v>
      </c>
      <c r="E43" s="6">
        <v>5.51</v>
      </c>
      <c r="F43" s="258"/>
      <c r="G43" s="6">
        <f t="shared" si="4"/>
        <v>0</v>
      </c>
      <c r="I43" s="168">
        <v>455.32</v>
      </c>
      <c r="J43">
        <v>1.2222</v>
      </c>
    </row>
    <row r="44" spans="1:10" ht="45" x14ac:dyDescent="0.25">
      <c r="A44" s="14">
        <v>103670</v>
      </c>
      <c r="B44" s="4" t="s">
        <v>68</v>
      </c>
      <c r="C44" s="5" t="s">
        <v>57</v>
      </c>
      <c r="D44" s="4" t="s">
        <v>5</v>
      </c>
      <c r="E44" s="6">
        <v>5.51</v>
      </c>
      <c r="F44" s="258"/>
      <c r="G44" s="6">
        <f t="shared" si="4"/>
        <v>0</v>
      </c>
      <c r="I44" s="168">
        <v>243.08</v>
      </c>
      <c r="J44">
        <v>1.2222</v>
      </c>
    </row>
    <row r="45" spans="1:10" ht="15.75" x14ac:dyDescent="0.25">
      <c r="A45" s="14"/>
      <c r="B45" s="12"/>
      <c r="C45" s="18"/>
      <c r="D45" s="16"/>
      <c r="E45" s="16"/>
      <c r="F45" s="16"/>
      <c r="G45" s="17"/>
    </row>
    <row r="46" spans="1:10" ht="15.75" customHeight="1" x14ac:dyDescent="0.25">
      <c r="A46" s="14"/>
      <c r="B46" s="12" t="s">
        <v>69</v>
      </c>
      <c r="C46" s="177" t="s">
        <v>90</v>
      </c>
      <c r="D46" s="178"/>
      <c r="E46" s="178"/>
      <c r="F46" s="178"/>
      <c r="G46" s="17"/>
    </row>
    <row r="47" spans="1:10" ht="60" x14ac:dyDescent="0.25">
      <c r="A47" s="24" t="s">
        <v>89</v>
      </c>
      <c r="B47" s="12" t="s">
        <v>70</v>
      </c>
      <c r="C47" s="5" t="s">
        <v>8</v>
      </c>
      <c r="D47" s="4" t="s">
        <v>7</v>
      </c>
      <c r="E47" s="6">
        <v>364.84</v>
      </c>
      <c r="F47" s="258"/>
      <c r="G47" s="6">
        <f t="shared" ref="G47:G50" si="5">TRUNC(E47*F47,2)</f>
        <v>0</v>
      </c>
      <c r="I47" s="168">
        <v>10.43</v>
      </c>
      <c r="J47" s="27">
        <v>1.2222</v>
      </c>
    </row>
    <row r="48" spans="1:10" ht="30" x14ac:dyDescent="0.25">
      <c r="A48" s="24" t="s">
        <v>207</v>
      </c>
      <c r="B48" s="12" t="s">
        <v>71</v>
      </c>
      <c r="C48" s="5" t="s">
        <v>87</v>
      </c>
      <c r="D48" s="4" t="s">
        <v>7</v>
      </c>
      <c r="E48" s="6">
        <v>364.84</v>
      </c>
      <c r="F48" s="258"/>
      <c r="G48" s="6">
        <f t="shared" si="5"/>
        <v>0</v>
      </c>
      <c r="I48" s="168">
        <v>18.8</v>
      </c>
      <c r="J48" s="27">
        <v>1.2222</v>
      </c>
    </row>
    <row r="49" spans="1:10" ht="45" x14ac:dyDescent="0.25">
      <c r="A49" s="14">
        <v>94965</v>
      </c>
      <c r="B49" s="12" t="s">
        <v>72</v>
      </c>
      <c r="C49" s="5" t="s">
        <v>9</v>
      </c>
      <c r="D49" s="4" t="s">
        <v>5</v>
      </c>
      <c r="E49" s="6">
        <v>5.25</v>
      </c>
      <c r="F49" s="258"/>
      <c r="G49" s="6">
        <f t="shared" si="5"/>
        <v>0</v>
      </c>
      <c r="I49" s="168">
        <v>455.32</v>
      </c>
      <c r="J49" s="27">
        <v>1.2222</v>
      </c>
    </row>
    <row r="50" spans="1:10" ht="45" x14ac:dyDescent="0.25">
      <c r="A50" s="14">
        <v>103670</v>
      </c>
      <c r="B50" s="12" t="s">
        <v>73</v>
      </c>
      <c r="C50" s="5" t="s">
        <v>57</v>
      </c>
      <c r="D50" s="4" t="s">
        <v>5</v>
      </c>
      <c r="E50" s="6">
        <v>5.25</v>
      </c>
      <c r="F50" s="258"/>
      <c r="G50" s="6">
        <f t="shared" si="5"/>
        <v>0</v>
      </c>
      <c r="I50" s="168">
        <v>243.08</v>
      </c>
      <c r="J50" s="27">
        <v>1.2222</v>
      </c>
    </row>
    <row r="51" spans="1:10" ht="15.75" x14ac:dyDescent="0.25">
      <c r="A51" s="180" t="s">
        <v>77</v>
      </c>
      <c r="B51" s="181"/>
      <c r="C51" s="181"/>
      <c r="D51" s="181"/>
      <c r="E51" s="181"/>
      <c r="F51" s="182"/>
      <c r="G51" s="19">
        <f>SUM(G40:G50)</f>
        <v>0</v>
      </c>
    </row>
    <row r="52" spans="1:10" ht="15.75" x14ac:dyDescent="0.25">
      <c r="A52" s="14"/>
      <c r="B52" s="12"/>
      <c r="C52" s="18"/>
      <c r="D52" s="16"/>
      <c r="E52" s="16"/>
      <c r="F52" s="16"/>
      <c r="G52" s="17"/>
    </row>
    <row r="53" spans="1:10" ht="15.75" x14ac:dyDescent="0.25">
      <c r="A53" s="174" t="s">
        <v>74</v>
      </c>
      <c r="B53" s="175"/>
      <c r="C53" s="175"/>
      <c r="D53" s="175"/>
      <c r="E53" s="175"/>
      <c r="F53" s="175"/>
      <c r="G53" s="176"/>
    </row>
    <row r="54" spans="1:10" ht="75" x14ac:dyDescent="0.25">
      <c r="A54" s="14">
        <v>89453</v>
      </c>
      <c r="B54" s="4" t="s">
        <v>75</v>
      </c>
      <c r="C54" s="5" t="s">
        <v>76</v>
      </c>
      <c r="D54" s="4" t="s">
        <v>6</v>
      </c>
      <c r="E54" s="6">
        <v>315.57</v>
      </c>
      <c r="F54" s="258"/>
      <c r="G54" s="6">
        <f t="shared" ref="G54" si="6">TRUNC(E54*F54,2)</f>
        <v>0</v>
      </c>
      <c r="I54" s="168">
        <v>76.02</v>
      </c>
      <c r="J54" s="27">
        <v>1.2222</v>
      </c>
    </row>
    <row r="55" spans="1:10" ht="15.75" x14ac:dyDescent="0.25">
      <c r="A55" s="14"/>
      <c r="B55" s="4"/>
      <c r="C55" s="5"/>
      <c r="D55" s="4"/>
      <c r="E55" s="6"/>
      <c r="F55" s="6"/>
      <c r="G55" s="6"/>
    </row>
    <row r="56" spans="1:10" ht="15.75" x14ac:dyDescent="0.25">
      <c r="A56" s="180" t="s">
        <v>78</v>
      </c>
      <c r="B56" s="181"/>
      <c r="C56" s="181"/>
      <c r="D56" s="181"/>
      <c r="E56" s="181"/>
      <c r="F56" s="182"/>
      <c r="G56" s="19">
        <f>SUM(G54:G55)</f>
        <v>0</v>
      </c>
    </row>
    <row r="57" spans="1:10" ht="15.75" x14ac:dyDescent="0.25">
      <c r="A57" s="14"/>
      <c r="B57" s="12"/>
      <c r="C57" s="15"/>
      <c r="D57" s="16"/>
      <c r="E57" s="16"/>
      <c r="F57" s="16"/>
      <c r="G57" s="17"/>
    </row>
    <row r="58" spans="1:10" ht="15.75" x14ac:dyDescent="0.25">
      <c r="A58" s="174" t="s">
        <v>79</v>
      </c>
      <c r="B58" s="175"/>
      <c r="C58" s="175"/>
      <c r="D58" s="175"/>
      <c r="E58" s="175"/>
      <c r="F58" s="175"/>
      <c r="G58" s="176"/>
    </row>
    <row r="59" spans="1:10" ht="15.75" x14ac:dyDescent="0.25">
      <c r="A59" s="14"/>
      <c r="B59" s="4"/>
      <c r="C59" s="5"/>
      <c r="D59" s="4"/>
      <c r="E59" s="6"/>
      <c r="F59" s="6"/>
      <c r="G59" s="6"/>
    </row>
    <row r="60" spans="1:10" ht="15.75" x14ac:dyDescent="0.25">
      <c r="A60" s="14"/>
      <c r="B60" s="4"/>
      <c r="C60" s="18"/>
      <c r="D60" s="20"/>
      <c r="E60" s="21"/>
      <c r="F60" s="21"/>
      <c r="G60" s="22"/>
    </row>
    <row r="61" spans="1:10" ht="60" x14ac:dyDescent="0.25">
      <c r="A61" s="14">
        <v>87879</v>
      </c>
      <c r="B61" s="4" t="s">
        <v>82</v>
      </c>
      <c r="C61" s="18" t="s">
        <v>81</v>
      </c>
      <c r="D61" s="4" t="s">
        <v>6</v>
      </c>
      <c r="E61" s="6">
        <v>923.02</v>
      </c>
      <c r="F61" s="258"/>
      <c r="G61" s="6">
        <f t="shared" ref="G61:G62" si="7">TRUNC(E61*F61,2)</f>
        <v>0</v>
      </c>
      <c r="I61" s="168">
        <v>3.78</v>
      </c>
      <c r="J61" s="27">
        <v>1.2222</v>
      </c>
    </row>
    <row r="62" spans="1:10" ht="45" x14ac:dyDescent="0.25">
      <c r="A62" s="14">
        <v>98561</v>
      </c>
      <c r="B62" s="4" t="s">
        <v>83</v>
      </c>
      <c r="C62" s="18" t="s">
        <v>80</v>
      </c>
      <c r="D62" s="4" t="s">
        <v>6</v>
      </c>
      <c r="E62" s="6">
        <v>461.51</v>
      </c>
      <c r="F62" s="258"/>
      <c r="G62" s="6">
        <f t="shared" si="7"/>
        <v>0</v>
      </c>
      <c r="I62" s="168">
        <v>37.39</v>
      </c>
      <c r="J62" s="27">
        <v>1.2222</v>
      </c>
    </row>
    <row r="63" spans="1:10" ht="15.75" x14ac:dyDescent="0.25">
      <c r="A63" s="14"/>
      <c r="B63" s="4"/>
      <c r="C63" s="18"/>
      <c r="D63" s="20"/>
      <c r="E63" s="21"/>
      <c r="F63" s="21"/>
      <c r="G63" s="22"/>
    </row>
    <row r="64" spans="1:10" ht="15.75" x14ac:dyDescent="0.25">
      <c r="A64" s="180" t="s">
        <v>84</v>
      </c>
      <c r="B64" s="181"/>
      <c r="C64" s="181"/>
      <c r="D64" s="181"/>
      <c r="E64" s="181"/>
      <c r="F64" s="182"/>
      <c r="G64" s="19">
        <f>SUM(G61:G63)</f>
        <v>0</v>
      </c>
    </row>
    <row r="65" spans="1:8" ht="15.75" x14ac:dyDescent="0.25">
      <c r="A65" s="14"/>
      <c r="B65" s="12"/>
      <c r="C65" s="15"/>
      <c r="D65" s="16"/>
      <c r="E65" s="16"/>
      <c r="F65" s="16"/>
      <c r="G65" s="17"/>
      <c r="H65" s="23"/>
    </row>
    <row r="66" spans="1:8" ht="18.75" x14ac:dyDescent="0.3">
      <c r="A66" s="3"/>
      <c r="B66" s="3"/>
      <c r="C66" s="7" t="s">
        <v>10</v>
      </c>
      <c r="D66" s="3"/>
      <c r="E66" s="3"/>
      <c r="F66" s="3"/>
      <c r="G66" s="8">
        <f>G64+G56+G51+G36+G15</f>
        <v>0</v>
      </c>
    </row>
    <row r="67" spans="1:8" x14ac:dyDescent="0.25">
      <c r="A67" s="248"/>
      <c r="B67" s="248"/>
      <c r="C67" s="248"/>
      <c r="D67" s="248"/>
      <c r="E67" s="248"/>
      <c r="F67" s="248"/>
      <c r="G67" s="248"/>
    </row>
    <row r="68" spans="1:8" x14ac:dyDescent="0.25">
      <c r="A68" s="248"/>
      <c r="B68" s="248"/>
      <c r="C68" s="248"/>
      <c r="D68" s="248"/>
      <c r="E68" s="248"/>
      <c r="F68" s="248"/>
      <c r="G68" s="248"/>
    </row>
    <row r="69" spans="1:8" x14ac:dyDescent="0.25">
      <c r="A69" s="248"/>
      <c r="B69" s="248"/>
      <c r="C69" s="248"/>
      <c r="D69" s="248"/>
      <c r="E69" s="248"/>
      <c r="F69" s="248"/>
      <c r="G69" s="248"/>
    </row>
    <row r="70" spans="1:8" x14ac:dyDescent="0.25">
      <c r="A70" s="248"/>
      <c r="B70" s="248"/>
      <c r="C70" s="248"/>
      <c r="D70" s="248"/>
      <c r="E70" s="248"/>
      <c r="F70" s="248"/>
      <c r="G70" s="248"/>
    </row>
  </sheetData>
  <sheetProtection algorithmName="SHA-512" hashValue="43IYIcJfnO5Wk3DBAGRYYEJCi1LjSRh5sdKZjfbrAHv0WEf+e471L8wS0NG12ozDfKufSQ+DrTcVpqg7bu5QUg==" saltValue="mfujKs2HS+96i0SUegkiyQ==" spinCount="100000" sheet="1" objects="1" scenarios="1"/>
  <mergeCells count="19">
    <mergeCell ref="A56:F56"/>
    <mergeCell ref="A58:G58"/>
    <mergeCell ref="A64:F64"/>
    <mergeCell ref="A36:F36"/>
    <mergeCell ref="A38:G38"/>
    <mergeCell ref="A53:G53"/>
    <mergeCell ref="C39:F39"/>
    <mergeCell ref="C46:F46"/>
    <mergeCell ref="A51:F51"/>
    <mergeCell ref="A17:G17"/>
    <mergeCell ref="C18:G18"/>
    <mergeCell ref="C23:F23"/>
    <mergeCell ref="C28:F28"/>
    <mergeCell ref="A15:F15"/>
    <mergeCell ref="B2:G2"/>
    <mergeCell ref="B3:G3"/>
    <mergeCell ref="B4:G4"/>
    <mergeCell ref="D5:E5"/>
    <mergeCell ref="A8:G8"/>
  </mergeCells>
  <printOptions horizontalCentered="1" verticalCentered="1"/>
  <pageMargins left="0.23622047244094488" right="0.23622047244094488" top="0.74803149606299213" bottom="0.74803149606299213" header="0.31496062992125984" footer="0.31496062992125984"/>
  <pageSetup paperSize="9" scale="93" orientation="landscape" r:id="rId1"/>
  <headerFooter>
    <oddHeader xml:space="preserve">&amp;C  </oddHeader>
  </headerFooter>
  <rowBreaks count="1" manualBreakCount="1">
    <brk id="48" max="6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B119"/>
  <sheetViews>
    <sheetView topLeftCell="A76" workbookViewId="0">
      <selection activeCell="K91" sqref="K91"/>
    </sheetView>
  </sheetViews>
  <sheetFormatPr defaultRowHeight="15" x14ac:dyDescent="0.25"/>
  <cols>
    <col min="2" max="2" width="81" customWidth="1"/>
  </cols>
  <sheetData>
    <row r="2" spans="1:2" ht="21" customHeight="1" x14ac:dyDescent="0.3">
      <c r="A2" s="13" t="s">
        <v>232</v>
      </c>
      <c r="B2" s="156" t="s">
        <v>233</v>
      </c>
    </row>
    <row r="3" spans="1:2" x14ac:dyDescent="0.25">
      <c r="A3" s="13" t="s">
        <v>234</v>
      </c>
      <c r="B3" s="89" t="s">
        <v>235</v>
      </c>
    </row>
    <row r="4" spans="1:2" x14ac:dyDescent="0.25">
      <c r="A4" s="226" t="s">
        <v>120</v>
      </c>
      <c r="B4" s="226"/>
    </row>
    <row r="5" spans="1:2" x14ac:dyDescent="0.25">
      <c r="A5" s="227" t="s">
        <v>121</v>
      </c>
      <c r="B5" s="227"/>
    </row>
    <row r="6" spans="1:2" x14ac:dyDescent="0.25">
      <c r="A6" s="64"/>
      <c r="B6" s="64"/>
    </row>
    <row r="7" spans="1:2" x14ac:dyDescent="0.25">
      <c r="A7" s="65">
        <v>1</v>
      </c>
      <c r="B7" s="66" t="s">
        <v>122</v>
      </c>
    </row>
    <row r="8" spans="1:2" x14ac:dyDescent="0.25">
      <c r="A8" s="65" t="s">
        <v>23</v>
      </c>
      <c r="B8" s="66" t="s">
        <v>21</v>
      </c>
    </row>
    <row r="9" spans="1:2" x14ac:dyDescent="0.25">
      <c r="A9" s="155" t="s">
        <v>108</v>
      </c>
      <c r="B9" s="67" t="s">
        <v>256</v>
      </c>
    </row>
    <row r="10" spans="1:2" x14ac:dyDescent="0.25">
      <c r="A10" s="155"/>
      <c r="B10" s="67" t="s">
        <v>123</v>
      </c>
    </row>
    <row r="11" spans="1:2" x14ac:dyDescent="0.25">
      <c r="A11" s="155"/>
      <c r="B11" s="157" t="s">
        <v>257</v>
      </c>
    </row>
    <row r="12" spans="1:2" x14ac:dyDescent="0.25">
      <c r="A12" s="155" t="s">
        <v>24</v>
      </c>
      <c r="B12" s="67" t="s">
        <v>124</v>
      </c>
    </row>
    <row r="13" spans="1:2" x14ac:dyDescent="0.25">
      <c r="A13" s="155" t="s">
        <v>108</v>
      </c>
      <c r="B13" s="157" t="s">
        <v>256</v>
      </c>
    </row>
    <row r="14" spans="1:2" x14ac:dyDescent="0.25">
      <c r="A14" s="68"/>
      <c r="B14" s="68"/>
    </row>
    <row r="15" spans="1:2" x14ac:dyDescent="0.25">
      <c r="A15" s="65">
        <v>2</v>
      </c>
      <c r="B15" s="66" t="s">
        <v>125</v>
      </c>
    </row>
    <row r="16" spans="1:2" x14ac:dyDescent="0.25">
      <c r="A16" s="65" t="s">
        <v>38</v>
      </c>
      <c r="B16" s="66" t="s">
        <v>39</v>
      </c>
    </row>
    <row r="17" spans="1:2" x14ac:dyDescent="0.25">
      <c r="A17" s="155" t="s">
        <v>40</v>
      </c>
      <c r="B17" s="67" t="s">
        <v>41</v>
      </c>
    </row>
    <row r="18" spans="1:2" x14ac:dyDescent="0.25">
      <c r="A18" s="155"/>
      <c r="B18" s="67" t="s">
        <v>126</v>
      </c>
    </row>
    <row r="19" spans="1:2" x14ac:dyDescent="0.25">
      <c r="A19" s="155"/>
      <c r="B19" s="69" t="s">
        <v>258</v>
      </c>
    </row>
    <row r="20" spans="1:2" x14ac:dyDescent="0.25">
      <c r="A20" s="155"/>
      <c r="B20" s="158" t="s">
        <v>259</v>
      </c>
    </row>
    <row r="21" spans="1:2" x14ac:dyDescent="0.25">
      <c r="A21" s="155"/>
      <c r="B21" s="69"/>
    </row>
    <row r="22" spans="1:2" x14ac:dyDescent="0.25">
      <c r="A22" s="155" t="s">
        <v>42</v>
      </c>
      <c r="B22" s="69" t="s">
        <v>127</v>
      </c>
    </row>
    <row r="23" spans="1:2" x14ac:dyDescent="0.25">
      <c r="A23" s="155"/>
      <c r="B23" s="69" t="s">
        <v>128</v>
      </c>
    </row>
    <row r="24" spans="1:2" x14ac:dyDescent="0.25">
      <c r="A24" s="155"/>
      <c r="B24" s="158" t="s">
        <v>260</v>
      </c>
    </row>
    <row r="25" spans="1:2" x14ac:dyDescent="0.25">
      <c r="A25" s="155" t="s">
        <v>43</v>
      </c>
      <c r="B25" s="69" t="s">
        <v>129</v>
      </c>
    </row>
    <row r="26" spans="1:2" x14ac:dyDescent="0.25">
      <c r="A26" s="155" t="s">
        <v>108</v>
      </c>
      <c r="B26" s="69" t="s">
        <v>128</v>
      </c>
    </row>
    <row r="27" spans="1:2" x14ac:dyDescent="0.25">
      <c r="A27" s="155"/>
      <c r="B27" s="158" t="s">
        <v>261</v>
      </c>
    </row>
    <row r="28" spans="1:2" x14ac:dyDescent="0.25">
      <c r="A28" s="155" t="s">
        <v>47</v>
      </c>
      <c r="B28" s="64" t="s">
        <v>48</v>
      </c>
    </row>
    <row r="29" spans="1:2" x14ac:dyDescent="0.25">
      <c r="A29" s="155" t="s">
        <v>49</v>
      </c>
      <c r="B29" s="69" t="s">
        <v>130</v>
      </c>
    </row>
    <row r="30" spans="1:2" x14ac:dyDescent="0.25">
      <c r="A30" s="155"/>
      <c r="B30" s="69" t="s">
        <v>262</v>
      </c>
    </row>
    <row r="31" spans="1:2" x14ac:dyDescent="0.25">
      <c r="A31" s="163"/>
      <c r="B31" s="70" t="s">
        <v>263</v>
      </c>
    </row>
    <row r="32" spans="1:2" x14ac:dyDescent="0.25">
      <c r="A32" s="155"/>
      <c r="B32" s="70" t="s">
        <v>264</v>
      </c>
    </row>
    <row r="33" spans="1:2" x14ac:dyDescent="0.25">
      <c r="A33" s="155"/>
      <c r="B33" s="70" t="s">
        <v>265</v>
      </c>
    </row>
    <row r="34" spans="1:2" x14ac:dyDescent="0.25">
      <c r="A34" s="155"/>
      <c r="B34" s="70" t="s">
        <v>266</v>
      </c>
    </row>
    <row r="35" spans="1:2" x14ac:dyDescent="0.25">
      <c r="A35" s="154"/>
      <c r="B35" s="70" t="s">
        <v>236</v>
      </c>
    </row>
    <row r="36" spans="1:2" x14ac:dyDescent="0.25">
      <c r="A36" s="154"/>
      <c r="B36" s="70" t="s">
        <v>237</v>
      </c>
    </row>
    <row r="37" spans="1:2" x14ac:dyDescent="0.25">
      <c r="A37" s="154"/>
      <c r="B37" s="70" t="s">
        <v>238</v>
      </c>
    </row>
    <row r="38" spans="1:2" x14ac:dyDescent="0.25">
      <c r="A38" s="224" t="s">
        <v>267</v>
      </c>
      <c r="B38" s="225"/>
    </row>
    <row r="39" spans="1:2" x14ac:dyDescent="0.25">
      <c r="A39" s="64"/>
      <c r="B39" s="69"/>
    </row>
    <row r="40" spans="1:2" x14ac:dyDescent="0.25">
      <c r="A40" s="162" t="s">
        <v>50</v>
      </c>
      <c r="B40" s="67" t="s">
        <v>131</v>
      </c>
    </row>
    <row r="41" spans="1:2" x14ac:dyDescent="0.25">
      <c r="A41" s="162"/>
      <c r="B41" s="70" t="s">
        <v>268</v>
      </c>
    </row>
    <row r="42" spans="1:2" x14ac:dyDescent="0.25">
      <c r="A42" s="162"/>
      <c r="B42" s="70" t="s">
        <v>269</v>
      </c>
    </row>
    <row r="43" spans="1:2" x14ac:dyDescent="0.25">
      <c r="A43" s="162"/>
      <c r="B43" s="70" t="s">
        <v>270</v>
      </c>
    </row>
    <row r="44" spans="1:2" x14ac:dyDescent="0.25">
      <c r="A44" s="162"/>
      <c r="B44" s="70" t="s">
        <v>271</v>
      </c>
    </row>
    <row r="45" spans="1:2" x14ac:dyDescent="0.25">
      <c r="A45" s="162"/>
      <c r="B45" s="70" t="s">
        <v>239</v>
      </c>
    </row>
    <row r="46" spans="1:2" x14ac:dyDescent="0.25">
      <c r="A46" s="162"/>
      <c r="B46" s="70" t="s">
        <v>240</v>
      </c>
    </row>
    <row r="47" spans="1:2" x14ac:dyDescent="0.25">
      <c r="A47" s="162"/>
      <c r="B47" s="70" t="s">
        <v>241</v>
      </c>
    </row>
    <row r="48" spans="1:2" x14ac:dyDescent="0.25">
      <c r="A48" s="228" t="s">
        <v>272</v>
      </c>
      <c r="B48" s="229"/>
    </row>
    <row r="49" spans="1:2" x14ac:dyDescent="0.25">
      <c r="A49" s="224" t="s">
        <v>273</v>
      </c>
      <c r="B49" s="225"/>
    </row>
    <row r="50" spans="1:2" x14ac:dyDescent="0.25">
      <c r="A50" s="64"/>
      <c r="B50" s="152"/>
    </row>
    <row r="51" spans="1:2" x14ac:dyDescent="0.25">
      <c r="A51" s="164" t="s">
        <v>292</v>
      </c>
      <c r="B51" s="165" t="s">
        <v>293</v>
      </c>
    </row>
    <row r="52" spans="1:2" x14ac:dyDescent="0.25">
      <c r="A52" s="164" t="s">
        <v>295</v>
      </c>
      <c r="B52" s="165" t="s">
        <v>294</v>
      </c>
    </row>
    <row r="53" spans="1:2" x14ac:dyDescent="0.25">
      <c r="A53" s="64"/>
      <c r="B53" s="160"/>
    </row>
    <row r="54" spans="1:2" x14ac:dyDescent="0.25">
      <c r="A54" s="154" t="s">
        <v>52</v>
      </c>
      <c r="B54" s="153" t="s">
        <v>53</v>
      </c>
    </row>
    <row r="55" spans="1:2" x14ac:dyDescent="0.25">
      <c r="A55" s="154" t="s">
        <v>54</v>
      </c>
      <c r="B55" s="67" t="s">
        <v>242</v>
      </c>
    </row>
    <row r="56" spans="1:2" x14ac:dyDescent="0.25">
      <c r="A56" s="154"/>
      <c r="B56" s="72" t="s">
        <v>262</v>
      </c>
    </row>
    <row r="57" spans="1:2" x14ac:dyDescent="0.25">
      <c r="A57" s="155"/>
      <c r="B57" s="72" t="s">
        <v>132</v>
      </c>
    </row>
    <row r="58" spans="1:2" x14ac:dyDescent="0.25">
      <c r="A58" s="155"/>
      <c r="B58" s="73" t="s">
        <v>133</v>
      </c>
    </row>
    <row r="59" spans="1:2" x14ac:dyDescent="0.25">
      <c r="A59" s="230" t="s">
        <v>274</v>
      </c>
      <c r="B59" s="231"/>
    </row>
    <row r="60" spans="1:2" x14ac:dyDescent="0.25">
      <c r="A60" s="64"/>
      <c r="B60" s="152"/>
    </row>
    <row r="61" spans="1:2" x14ac:dyDescent="0.25">
      <c r="A61" s="154" t="s">
        <v>55</v>
      </c>
      <c r="B61" s="69" t="s">
        <v>134</v>
      </c>
    </row>
    <row r="62" spans="1:2" x14ac:dyDescent="0.25">
      <c r="A62" s="154"/>
      <c r="B62" s="72" t="s">
        <v>262</v>
      </c>
    </row>
    <row r="63" spans="1:2" ht="30" x14ac:dyDescent="0.25">
      <c r="A63" s="154"/>
      <c r="B63" s="74" t="s">
        <v>135</v>
      </c>
    </row>
    <row r="64" spans="1:2" x14ac:dyDescent="0.25">
      <c r="A64" s="64"/>
      <c r="B64" s="152"/>
    </row>
    <row r="65" spans="1:2" ht="30" x14ac:dyDescent="0.25">
      <c r="A65" s="154" t="s">
        <v>56</v>
      </c>
      <c r="B65" s="71" t="s">
        <v>87</v>
      </c>
    </row>
    <row r="66" spans="1:2" x14ac:dyDescent="0.25">
      <c r="A66" s="154"/>
      <c r="B66" s="159" t="s">
        <v>275</v>
      </c>
    </row>
    <row r="67" spans="1:2" x14ac:dyDescent="0.25">
      <c r="A67" s="64"/>
      <c r="B67" s="152"/>
    </row>
    <row r="68" spans="1:2" x14ac:dyDescent="0.25">
      <c r="A68" s="64"/>
      <c r="B68" s="152"/>
    </row>
    <row r="69" spans="1:2" x14ac:dyDescent="0.25">
      <c r="A69" s="154" t="s">
        <v>60</v>
      </c>
      <c r="B69" s="67" t="s">
        <v>136</v>
      </c>
    </row>
    <row r="70" spans="1:2" x14ac:dyDescent="0.25">
      <c r="A70" s="154"/>
      <c r="B70" s="72" t="s">
        <v>276</v>
      </c>
    </row>
    <row r="71" spans="1:2" x14ac:dyDescent="0.25">
      <c r="A71" s="154"/>
      <c r="B71" s="72" t="s">
        <v>137</v>
      </c>
    </row>
    <row r="72" spans="1:2" x14ac:dyDescent="0.25">
      <c r="A72" s="154"/>
      <c r="B72" s="151" t="s">
        <v>277</v>
      </c>
    </row>
    <row r="73" spans="1:2" x14ac:dyDescent="0.25">
      <c r="A73" s="64"/>
      <c r="B73" s="152"/>
    </row>
    <row r="74" spans="1:2" x14ac:dyDescent="0.25">
      <c r="A74" s="65">
        <v>3</v>
      </c>
      <c r="B74" s="66" t="s">
        <v>102</v>
      </c>
    </row>
    <row r="75" spans="1:2" x14ac:dyDescent="0.25">
      <c r="A75" s="65" t="s">
        <v>61</v>
      </c>
      <c r="B75" s="66" t="s">
        <v>62</v>
      </c>
    </row>
    <row r="76" spans="1:2" x14ac:dyDescent="0.25">
      <c r="A76" s="154" t="s">
        <v>63</v>
      </c>
      <c r="B76" s="75" t="s">
        <v>138</v>
      </c>
    </row>
    <row r="77" spans="1:2" x14ac:dyDescent="0.25">
      <c r="A77" s="154"/>
      <c r="B77" s="72" t="s">
        <v>278</v>
      </c>
    </row>
    <row r="78" spans="1:2" x14ac:dyDescent="0.25">
      <c r="A78" s="154"/>
      <c r="B78" s="72" t="s">
        <v>139</v>
      </c>
    </row>
    <row r="79" spans="1:2" x14ac:dyDescent="0.25">
      <c r="A79" s="154"/>
      <c r="B79" s="151" t="s">
        <v>279</v>
      </c>
    </row>
    <row r="80" spans="1:2" x14ac:dyDescent="0.25">
      <c r="A80" s="154" t="s">
        <v>65</v>
      </c>
      <c r="B80" s="75" t="s">
        <v>127</v>
      </c>
    </row>
    <row r="81" spans="1:2" x14ac:dyDescent="0.25">
      <c r="A81" s="154"/>
      <c r="B81" s="166" t="s">
        <v>297</v>
      </c>
    </row>
    <row r="82" spans="1:2" x14ac:dyDescent="0.25">
      <c r="A82" s="154" t="s">
        <v>66</v>
      </c>
      <c r="B82" s="75" t="s">
        <v>129</v>
      </c>
    </row>
    <row r="83" spans="1:2" x14ac:dyDescent="0.25">
      <c r="A83" s="154"/>
      <c r="B83" s="166" t="s">
        <v>298</v>
      </c>
    </row>
    <row r="84" spans="1:2" x14ac:dyDescent="0.25">
      <c r="A84" s="154" t="s">
        <v>67</v>
      </c>
      <c r="B84" s="67" t="s">
        <v>136</v>
      </c>
    </row>
    <row r="85" spans="1:2" x14ac:dyDescent="0.25">
      <c r="A85" s="154"/>
      <c r="B85" s="151" t="s">
        <v>243</v>
      </c>
    </row>
    <row r="86" spans="1:2" x14ac:dyDescent="0.25">
      <c r="A86" s="64"/>
      <c r="B86" s="69"/>
    </row>
    <row r="87" spans="1:2" x14ac:dyDescent="0.25">
      <c r="A87" s="65" t="s">
        <v>69</v>
      </c>
      <c r="B87" s="66" t="s">
        <v>248</v>
      </c>
    </row>
    <row r="88" spans="1:2" x14ac:dyDescent="0.25">
      <c r="A88" s="154" t="s">
        <v>70</v>
      </c>
      <c r="B88" s="67" t="s">
        <v>134</v>
      </c>
    </row>
    <row r="89" spans="1:2" x14ac:dyDescent="0.25">
      <c r="A89" s="154"/>
      <c r="B89" s="72" t="s">
        <v>280</v>
      </c>
    </row>
    <row r="90" spans="1:2" ht="30" x14ac:dyDescent="0.25">
      <c r="A90" s="154"/>
      <c r="B90" s="74" t="s">
        <v>140</v>
      </c>
    </row>
    <row r="91" spans="1:2" x14ac:dyDescent="0.25">
      <c r="A91" s="64"/>
      <c r="B91" s="152"/>
    </row>
    <row r="92" spans="1:2" ht="30" x14ac:dyDescent="0.25">
      <c r="A92" s="154" t="s">
        <v>71</v>
      </c>
      <c r="B92" s="71" t="s">
        <v>87</v>
      </c>
    </row>
    <row r="93" spans="1:2" x14ac:dyDescent="0.25">
      <c r="A93" s="154"/>
      <c r="B93" s="159" t="s">
        <v>281</v>
      </c>
    </row>
    <row r="94" spans="1:2" x14ac:dyDescent="0.25">
      <c r="A94" s="64"/>
      <c r="B94" s="152"/>
    </row>
    <row r="95" spans="1:2" x14ac:dyDescent="0.25">
      <c r="A95" s="64"/>
      <c r="B95" s="152"/>
    </row>
    <row r="96" spans="1:2" x14ac:dyDescent="0.25">
      <c r="A96" s="154" t="s">
        <v>72</v>
      </c>
      <c r="B96" s="67" t="s">
        <v>136</v>
      </c>
    </row>
    <row r="97" spans="1:2" x14ac:dyDescent="0.25">
      <c r="A97" s="154"/>
      <c r="B97" s="72" t="s">
        <v>276</v>
      </c>
    </row>
    <row r="98" spans="1:2" x14ac:dyDescent="0.25">
      <c r="A98" s="154"/>
      <c r="B98" s="72" t="s">
        <v>137</v>
      </c>
    </row>
    <row r="99" spans="1:2" x14ac:dyDescent="0.25">
      <c r="A99" s="154"/>
      <c r="B99" s="161" t="s">
        <v>277</v>
      </c>
    </row>
    <row r="100" spans="1:2" x14ac:dyDescent="0.25">
      <c r="A100" s="64"/>
      <c r="B100" s="152"/>
    </row>
    <row r="101" spans="1:2" x14ac:dyDescent="0.25">
      <c r="A101" s="65">
        <v>4</v>
      </c>
      <c r="B101" s="66" t="s">
        <v>104</v>
      </c>
    </row>
    <row r="102" spans="1:2" ht="25.5" x14ac:dyDescent="0.25">
      <c r="A102" s="65" t="s">
        <v>75</v>
      </c>
      <c r="B102" s="66" t="s">
        <v>141</v>
      </c>
    </row>
    <row r="103" spans="1:2" x14ac:dyDescent="0.25">
      <c r="A103" s="65"/>
      <c r="B103" s="70" t="s">
        <v>299</v>
      </c>
    </row>
    <row r="104" spans="1:2" x14ac:dyDescent="0.25">
      <c r="A104" s="65"/>
      <c r="B104" s="70" t="s">
        <v>282</v>
      </c>
    </row>
    <row r="105" spans="1:2" x14ac:dyDescent="0.25">
      <c r="A105" s="65"/>
      <c r="B105" s="70" t="s">
        <v>283</v>
      </c>
    </row>
    <row r="106" spans="1:2" x14ac:dyDescent="0.25">
      <c r="A106" s="65"/>
      <c r="B106" s="70" t="s">
        <v>284</v>
      </c>
    </row>
    <row r="107" spans="1:2" x14ac:dyDescent="0.25">
      <c r="A107" s="65"/>
      <c r="B107" s="70" t="s">
        <v>244</v>
      </c>
    </row>
    <row r="108" spans="1:2" x14ac:dyDescent="0.25">
      <c r="A108" s="65"/>
      <c r="B108" s="70" t="s">
        <v>245</v>
      </c>
    </row>
    <row r="109" spans="1:2" ht="15.75" thickBot="1" x14ac:dyDescent="0.3">
      <c r="A109" s="65"/>
      <c r="B109" s="70" t="s">
        <v>246</v>
      </c>
    </row>
    <row r="110" spans="1:2" ht="15.75" thickBot="1" x14ac:dyDescent="0.3">
      <c r="A110" s="232" t="s">
        <v>285</v>
      </c>
      <c r="B110" s="233"/>
    </row>
    <row r="111" spans="1:2" ht="15.75" thickBot="1" x14ac:dyDescent="0.3">
      <c r="A111" s="232" t="s">
        <v>286</v>
      </c>
      <c r="B111" s="233"/>
    </row>
    <row r="112" spans="1:2" x14ac:dyDescent="0.25">
      <c r="A112" s="178" t="s">
        <v>287</v>
      </c>
      <c r="B112" s="178"/>
    </row>
    <row r="113" spans="1:2" x14ac:dyDescent="0.25">
      <c r="A113" s="64"/>
      <c r="B113" s="152"/>
    </row>
    <row r="114" spans="1:2" x14ac:dyDescent="0.25">
      <c r="A114" s="65">
        <v>5</v>
      </c>
      <c r="B114" s="66" t="s">
        <v>106</v>
      </c>
    </row>
    <row r="115" spans="1:2" x14ac:dyDescent="0.25">
      <c r="A115" s="65" t="s">
        <v>82</v>
      </c>
      <c r="B115" s="76" t="s">
        <v>142</v>
      </c>
    </row>
    <row r="116" spans="1:2" x14ac:dyDescent="0.25">
      <c r="A116" s="154"/>
      <c r="B116" s="72" t="s">
        <v>288</v>
      </c>
    </row>
    <row r="117" spans="1:2" x14ac:dyDescent="0.25">
      <c r="A117" s="154"/>
      <c r="B117" s="151" t="s">
        <v>289</v>
      </c>
    </row>
    <row r="118" spans="1:2" ht="25.5" x14ac:dyDescent="0.25">
      <c r="A118" s="65" t="s">
        <v>83</v>
      </c>
      <c r="B118" s="76" t="s">
        <v>80</v>
      </c>
    </row>
    <row r="119" spans="1:2" ht="30" x14ac:dyDescent="0.25">
      <c r="A119" s="154"/>
      <c r="B119" s="159" t="s">
        <v>290</v>
      </c>
    </row>
  </sheetData>
  <mergeCells count="9">
    <mergeCell ref="A112:B112"/>
    <mergeCell ref="A49:B49"/>
    <mergeCell ref="A4:B4"/>
    <mergeCell ref="A5:B5"/>
    <mergeCell ref="A38:B38"/>
    <mergeCell ref="A48:B48"/>
    <mergeCell ref="A59:B59"/>
    <mergeCell ref="A110:B110"/>
    <mergeCell ref="A111:B11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85"/>
  <sheetViews>
    <sheetView view="pageBreakPreview" zoomScaleNormal="100" zoomScaleSheetLayoutView="100" workbookViewId="0">
      <selection activeCell="I4" sqref="I4"/>
    </sheetView>
  </sheetViews>
  <sheetFormatPr defaultRowHeight="15" x14ac:dyDescent="0.25"/>
  <cols>
    <col min="1" max="1" width="8.85546875" customWidth="1"/>
    <col min="2" max="2" width="13.42578125" customWidth="1"/>
    <col min="3" max="3" width="44.140625" customWidth="1"/>
    <col min="4" max="4" width="7.7109375" customWidth="1"/>
    <col min="5" max="5" width="12" customWidth="1"/>
    <col min="6" max="6" width="10.7109375" customWidth="1"/>
    <col min="7" max="7" width="13" customWidth="1"/>
  </cols>
  <sheetData>
    <row r="1" spans="1:7" ht="35.1" customHeight="1" x14ac:dyDescent="0.25">
      <c r="A1" s="248"/>
      <c r="B1" s="248"/>
      <c r="C1" s="248"/>
      <c r="D1" s="248"/>
      <c r="E1" s="248"/>
      <c r="F1" s="248"/>
      <c r="G1" s="248"/>
    </row>
    <row r="2" spans="1:7" x14ac:dyDescent="0.25">
      <c r="A2" s="249" t="s">
        <v>16</v>
      </c>
      <c r="B2" s="250" t="s">
        <v>254</v>
      </c>
      <c r="C2" s="250"/>
      <c r="D2" s="250"/>
      <c r="E2" s="250"/>
      <c r="F2" s="250"/>
      <c r="G2" s="250"/>
    </row>
    <row r="3" spans="1:7" x14ac:dyDescent="0.25">
      <c r="A3" s="249" t="s">
        <v>17</v>
      </c>
      <c r="B3" s="250" t="s">
        <v>251</v>
      </c>
      <c r="C3" s="250"/>
      <c r="D3" s="250"/>
      <c r="E3" s="250"/>
      <c r="F3" s="250"/>
      <c r="G3" s="250"/>
    </row>
    <row r="4" spans="1:7" ht="15.75" thickBot="1" x14ac:dyDescent="0.3">
      <c r="A4" s="251" t="s">
        <v>18</v>
      </c>
      <c r="B4" s="252" t="s">
        <v>247</v>
      </c>
      <c r="C4" s="252"/>
      <c r="D4" s="252"/>
      <c r="E4" s="252"/>
      <c r="F4" s="252"/>
      <c r="G4" s="252"/>
    </row>
    <row r="5" spans="1:7" ht="15.75" thickBot="1" x14ac:dyDescent="0.3">
      <c r="A5" s="253"/>
      <c r="B5" s="254"/>
      <c r="C5" s="255" t="s">
        <v>296</v>
      </c>
      <c r="D5" s="274" t="s">
        <v>19</v>
      </c>
      <c r="E5" s="275"/>
      <c r="F5" s="253"/>
      <c r="G5" s="255" t="s">
        <v>20</v>
      </c>
    </row>
    <row r="6" spans="1:7" ht="15.75" thickBot="1" x14ac:dyDescent="0.3">
      <c r="A6" s="248"/>
      <c r="B6" s="248"/>
      <c r="C6" s="248"/>
      <c r="D6" s="248"/>
      <c r="E6" s="248"/>
      <c r="F6" s="248"/>
      <c r="G6" s="248"/>
    </row>
    <row r="7" spans="1:7" ht="19.5" thickBot="1" x14ac:dyDescent="0.35">
      <c r="A7" s="241" t="s">
        <v>143</v>
      </c>
      <c r="B7" s="242"/>
      <c r="C7" s="242"/>
      <c r="D7" s="242"/>
      <c r="E7" s="242"/>
      <c r="F7" s="242"/>
      <c r="G7" s="243"/>
    </row>
    <row r="8" spans="1:7" ht="15.75" thickBot="1" x14ac:dyDescent="0.3">
      <c r="A8" t="s">
        <v>144</v>
      </c>
      <c r="B8" t="s">
        <v>300</v>
      </c>
    </row>
    <row r="9" spans="1:7" ht="19.5" thickBot="1" x14ac:dyDescent="0.35">
      <c r="A9" s="238" t="s">
        <v>145</v>
      </c>
      <c r="B9" s="239"/>
      <c r="C9" s="239"/>
      <c r="D9" s="239"/>
      <c r="E9" s="239"/>
      <c r="F9" s="239"/>
      <c r="G9" s="240"/>
    </row>
    <row r="10" spans="1:7" ht="18.75" x14ac:dyDescent="0.3">
      <c r="A10" s="77" t="s">
        <v>28</v>
      </c>
      <c r="B10" s="186" t="s">
        <v>34</v>
      </c>
      <c r="C10" s="187"/>
      <c r="D10" s="187"/>
      <c r="E10" s="234"/>
      <c r="F10" s="78" t="s">
        <v>146</v>
      </c>
      <c r="G10" s="78" t="s">
        <v>35</v>
      </c>
    </row>
    <row r="11" spans="1:7" ht="30" x14ac:dyDescent="0.25">
      <c r="A11" s="79" t="s">
        <v>0</v>
      </c>
      <c r="B11" s="80" t="s">
        <v>147</v>
      </c>
      <c r="C11" s="79" t="s">
        <v>148</v>
      </c>
      <c r="D11" s="79" t="s">
        <v>1</v>
      </c>
      <c r="E11" s="79" t="s">
        <v>149</v>
      </c>
      <c r="F11" s="80" t="s">
        <v>150</v>
      </c>
      <c r="G11" s="80" t="s">
        <v>4</v>
      </c>
    </row>
    <row r="12" spans="1:7" ht="27" x14ac:dyDescent="0.25">
      <c r="A12" s="14">
        <v>1</v>
      </c>
      <c r="B12" s="81">
        <v>90777</v>
      </c>
      <c r="C12" s="82" t="s">
        <v>151</v>
      </c>
      <c r="D12" s="81" t="s">
        <v>152</v>
      </c>
      <c r="E12" s="170">
        <v>30</v>
      </c>
      <c r="F12" s="276"/>
      <c r="G12" s="83">
        <f>E12*F12</f>
        <v>0</v>
      </c>
    </row>
    <row r="13" spans="1:7" ht="27" x14ac:dyDescent="0.25">
      <c r="A13" s="14">
        <v>2</v>
      </c>
      <c r="B13" s="81">
        <v>90780</v>
      </c>
      <c r="C13" s="82" t="s">
        <v>153</v>
      </c>
      <c r="D13" s="81" t="s">
        <v>152</v>
      </c>
      <c r="E13" s="170">
        <v>60</v>
      </c>
      <c r="F13" s="276"/>
      <c r="G13" s="83">
        <f t="shared" ref="G13:G15" si="0">E13*F13</f>
        <v>0</v>
      </c>
    </row>
    <row r="14" spans="1:7" ht="27" x14ac:dyDescent="0.25">
      <c r="A14" s="14">
        <v>3</v>
      </c>
      <c r="B14" s="81">
        <v>90766</v>
      </c>
      <c r="C14" s="82" t="s">
        <v>154</v>
      </c>
      <c r="D14" s="81" t="s">
        <v>152</v>
      </c>
      <c r="E14" s="170">
        <v>50</v>
      </c>
      <c r="F14" s="276"/>
      <c r="G14" s="83">
        <f t="shared" si="0"/>
        <v>0</v>
      </c>
    </row>
    <row r="15" spans="1:7" ht="27.75" thickBot="1" x14ac:dyDescent="0.3">
      <c r="A15" s="14">
        <v>4</v>
      </c>
      <c r="B15" s="81">
        <v>88326</v>
      </c>
      <c r="C15" s="82" t="s">
        <v>155</v>
      </c>
      <c r="D15" s="81" t="s">
        <v>152</v>
      </c>
      <c r="E15" s="170">
        <v>150</v>
      </c>
      <c r="F15" s="276"/>
      <c r="G15" s="83">
        <f t="shared" si="0"/>
        <v>0</v>
      </c>
    </row>
    <row r="16" spans="1:7" ht="15.75" thickBot="1" x14ac:dyDescent="0.3">
      <c r="A16" s="235" t="s">
        <v>156</v>
      </c>
      <c r="B16" s="236"/>
      <c r="C16" s="236"/>
      <c r="D16" s="236"/>
      <c r="E16" s="236"/>
      <c r="F16" s="237"/>
      <c r="G16" s="84">
        <f>SUM(G12:G15)</f>
        <v>0</v>
      </c>
    </row>
    <row r="17" spans="1:7" ht="15.75" thickBot="1" x14ac:dyDescent="0.3"/>
    <row r="18" spans="1:7" ht="19.5" thickBot="1" x14ac:dyDescent="0.35">
      <c r="A18" s="238" t="s">
        <v>157</v>
      </c>
      <c r="B18" s="239"/>
      <c r="C18" s="239"/>
      <c r="D18" s="239"/>
      <c r="E18" s="239"/>
      <c r="F18" s="239"/>
      <c r="G18" s="240"/>
    </row>
    <row r="19" spans="1:7" ht="15.75" x14ac:dyDescent="0.25">
      <c r="A19" s="85" t="s">
        <v>40</v>
      </c>
      <c r="B19" s="186" t="s">
        <v>41</v>
      </c>
      <c r="C19" s="187"/>
      <c r="D19" s="187"/>
      <c r="E19" s="234"/>
      <c r="F19" s="78" t="s">
        <v>146</v>
      </c>
      <c r="G19" s="78" t="s">
        <v>7</v>
      </c>
    </row>
    <row r="20" spans="1:7" ht="30" x14ac:dyDescent="0.25">
      <c r="A20" s="79" t="s">
        <v>0</v>
      </c>
      <c r="B20" s="80" t="s">
        <v>147</v>
      </c>
      <c r="C20" s="79" t="s">
        <v>148</v>
      </c>
      <c r="D20" s="79" t="s">
        <v>1</v>
      </c>
      <c r="E20" s="79" t="s">
        <v>149</v>
      </c>
      <c r="F20" s="80" t="s">
        <v>150</v>
      </c>
      <c r="G20" s="80" t="s">
        <v>4</v>
      </c>
    </row>
    <row r="21" spans="1:7" ht="15.75" x14ac:dyDescent="0.25">
      <c r="A21" s="14">
        <v>1</v>
      </c>
      <c r="B21" s="81" t="s">
        <v>158</v>
      </c>
      <c r="C21" s="86" t="s">
        <v>159</v>
      </c>
      <c r="D21" s="81" t="s">
        <v>152</v>
      </c>
      <c r="E21" s="170">
        <v>0.79500000000000004</v>
      </c>
      <c r="F21" s="276"/>
      <c r="G21" s="83">
        <f>E21*F21</f>
        <v>0</v>
      </c>
    </row>
    <row r="22" spans="1:7" ht="15.75" x14ac:dyDescent="0.25">
      <c r="A22" s="14">
        <v>2</v>
      </c>
      <c r="B22" s="81" t="s">
        <v>160</v>
      </c>
      <c r="C22" s="86" t="s">
        <v>161</v>
      </c>
      <c r="D22" s="81" t="s">
        <v>152</v>
      </c>
      <c r="E22" s="170">
        <v>0.98</v>
      </c>
      <c r="F22" s="276"/>
      <c r="G22" s="83">
        <f t="shared" ref="G22:G23" si="1">E22*F22</f>
        <v>0</v>
      </c>
    </row>
    <row r="23" spans="1:7" ht="54.75" thickBot="1" x14ac:dyDescent="0.3">
      <c r="A23" s="14">
        <v>3</v>
      </c>
      <c r="B23" s="81">
        <v>94971</v>
      </c>
      <c r="C23" s="82" t="s">
        <v>162</v>
      </c>
      <c r="D23" s="81" t="s">
        <v>163</v>
      </c>
      <c r="E23" s="170">
        <v>6.2E-2</v>
      </c>
      <c r="F23" s="276"/>
      <c r="G23" s="83">
        <f t="shared" si="1"/>
        <v>0</v>
      </c>
    </row>
    <row r="24" spans="1:7" ht="15.75" thickBot="1" x14ac:dyDescent="0.3">
      <c r="A24" s="235" t="s">
        <v>156</v>
      </c>
      <c r="B24" s="236"/>
      <c r="C24" s="236"/>
      <c r="D24" s="236"/>
      <c r="E24" s="236"/>
      <c r="F24" s="237"/>
      <c r="G24" s="84">
        <f>SUM(G21:G23)</f>
        <v>0</v>
      </c>
    </row>
    <row r="25" spans="1:7" ht="15.75" thickBot="1" x14ac:dyDescent="0.3"/>
    <row r="26" spans="1:7" ht="19.5" thickBot="1" x14ac:dyDescent="0.35">
      <c r="A26" s="238" t="s">
        <v>164</v>
      </c>
      <c r="B26" s="239"/>
      <c r="C26" s="239"/>
      <c r="D26" s="239"/>
      <c r="E26" s="239"/>
      <c r="F26" s="239"/>
      <c r="G26" s="240"/>
    </row>
    <row r="27" spans="1:7" ht="15.75" x14ac:dyDescent="0.25">
      <c r="A27" s="87" t="s">
        <v>55</v>
      </c>
      <c r="B27" s="186" t="s">
        <v>166</v>
      </c>
      <c r="C27" s="187"/>
      <c r="D27" s="187"/>
      <c r="E27" s="234"/>
      <c r="F27" s="88" t="s">
        <v>146</v>
      </c>
      <c r="G27" s="88" t="s">
        <v>29</v>
      </c>
    </row>
    <row r="28" spans="1:7" ht="30" x14ac:dyDescent="0.25">
      <c r="A28" s="79" t="s">
        <v>0</v>
      </c>
      <c r="B28" s="80" t="s">
        <v>147</v>
      </c>
      <c r="C28" s="79" t="s">
        <v>148</v>
      </c>
      <c r="D28" s="79" t="s">
        <v>1</v>
      </c>
      <c r="E28" s="79" t="s">
        <v>149</v>
      </c>
      <c r="F28" s="80" t="s">
        <v>150</v>
      </c>
      <c r="G28" s="80" t="s">
        <v>4</v>
      </c>
    </row>
    <row r="29" spans="1:7" ht="54" x14ac:dyDescent="0.25">
      <c r="A29" s="14">
        <v>1</v>
      </c>
      <c r="B29" s="81" t="s">
        <v>167</v>
      </c>
      <c r="C29" s="82" t="s">
        <v>8</v>
      </c>
      <c r="D29" s="81" t="s">
        <v>168</v>
      </c>
      <c r="E29" s="171">
        <v>1.1000000000000001</v>
      </c>
      <c r="F29" s="276"/>
      <c r="G29" s="83">
        <f>E29*F29</f>
        <v>0</v>
      </c>
    </row>
    <row r="30" spans="1:7" ht="15.75" x14ac:dyDescent="0.25">
      <c r="A30" s="14">
        <v>2</v>
      </c>
      <c r="B30" s="81">
        <v>88245</v>
      </c>
      <c r="C30" s="86" t="s">
        <v>169</v>
      </c>
      <c r="D30" s="81" t="s">
        <v>152</v>
      </c>
      <c r="E30" s="171">
        <v>0.05</v>
      </c>
      <c r="F30" s="276"/>
      <c r="G30" s="83">
        <f t="shared" ref="G30" si="2">E30*F30</f>
        <v>0</v>
      </c>
    </row>
    <row r="31" spans="1:7" ht="15.75" x14ac:dyDescent="0.25">
      <c r="A31" s="14"/>
      <c r="B31" s="14"/>
      <c r="C31" s="5"/>
      <c r="D31" s="5"/>
      <c r="E31" s="5"/>
      <c r="F31" s="5"/>
      <c r="G31" s="83"/>
    </row>
    <row r="32" spans="1:7" ht="16.5" thickBot="1" x14ac:dyDescent="0.3">
      <c r="A32" s="14"/>
      <c r="B32" s="14"/>
      <c r="C32" s="5"/>
      <c r="D32" s="5"/>
      <c r="E32" s="5"/>
      <c r="F32" s="5"/>
      <c r="G32" s="83"/>
    </row>
    <row r="33" spans="1:8" ht="15.75" thickBot="1" x14ac:dyDescent="0.3">
      <c r="A33" s="235" t="s">
        <v>156</v>
      </c>
      <c r="B33" s="236"/>
      <c r="C33" s="236"/>
      <c r="D33" s="236"/>
      <c r="E33" s="236"/>
      <c r="F33" s="237"/>
      <c r="G33" s="84">
        <f>SUM(G29:G32)</f>
        <v>0</v>
      </c>
    </row>
    <row r="35" spans="1:8" ht="15.75" thickBot="1" x14ac:dyDescent="0.3"/>
    <row r="36" spans="1:8" ht="19.5" thickBot="1" x14ac:dyDescent="0.35">
      <c r="A36" s="238" t="s">
        <v>165</v>
      </c>
      <c r="B36" s="239"/>
      <c r="C36" s="239"/>
      <c r="D36" s="239"/>
      <c r="E36" s="239"/>
      <c r="F36" s="239"/>
      <c r="G36" s="240"/>
    </row>
    <row r="37" spans="1:8" ht="15.75" x14ac:dyDescent="0.25">
      <c r="A37" s="87" t="s">
        <v>56</v>
      </c>
      <c r="B37" s="186" t="s">
        <v>87</v>
      </c>
      <c r="C37" s="187"/>
      <c r="D37" s="187"/>
      <c r="E37" s="234"/>
      <c r="F37" s="88" t="s">
        <v>146</v>
      </c>
      <c r="G37" s="88" t="s">
        <v>29</v>
      </c>
    </row>
    <row r="38" spans="1:8" ht="30" x14ac:dyDescent="0.25">
      <c r="A38" s="79" t="s">
        <v>0</v>
      </c>
      <c r="B38" s="80" t="s">
        <v>147</v>
      </c>
      <c r="C38" s="79" t="s">
        <v>148</v>
      </c>
      <c r="D38" s="79" t="s">
        <v>1</v>
      </c>
      <c r="E38" s="79" t="s">
        <v>149</v>
      </c>
      <c r="F38" s="80" t="s">
        <v>150</v>
      </c>
      <c r="G38" s="80" t="s">
        <v>4</v>
      </c>
    </row>
    <row r="39" spans="1:8" ht="27" x14ac:dyDescent="0.25">
      <c r="A39" s="14">
        <v>1</v>
      </c>
      <c r="B39" s="81">
        <v>38597</v>
      </c>
      <c r="C39" s="82" t="s">
        <v>170</v>
      </c>
      <c r="D39" s="81" t="s">
        <v>171</v>
      </c>
      <c r="E39" s="171">
        <v>2.5</v>
      </c>
      <c r="F39" s="276"/>
      <c r="G39" s="83">
        <f>E39*F39</f>
        <v>0</v>
      </c>
    </row>
    <row r="40" spans="1:8" ht="81" x14ac:dyDescent="0.25">
      <c r="A40" s="14">
        <v>2</v>
      </c>
      <c r="B40" s="167" t="s">
        <v>172</v>
      </c>
      <c r="C40" s="82" t="s">
        <v>173</v>
      </c>
      <c r="D40" s="81" t="s">
        <v>163</v>
      </c>
      <c r="E40" s="171">
        <v>1.4E-3</v>
      </c>
      <c r="F40" s="276"/>
      <c r="G40" s="83">
        <f t="shared" ref="G40:G42" si="3">E40*F40</f>
        <v>0</v>
      </c>
      <c r="H40" s="173"/>
    </row>
    <row r="41" spans="1:8" ht="15.75" x14ac:dyDescent="0.25">
      <c r="A41" s="14">
        <v>3</v>
      </c>
      <c r="B41" s="81" t="s">
        <v>158</v>
      </c>
      <c r="C41" s="86" t="s">
        <v>159</v>
      </c>
      <c r="D41" s="81" t="s">
        <v>152</v>
      </c>
      <c r="E41" s="171">
        <v>0.253</v>
      </c>
      <c r="F41" s="276"/>
      <c r="G41" s="83">
        <f t="shared" si="3"/>
        <v>0</v>
      </c>
      <c r="H41" s="173"/>
    </row>
    <row r="42" spans="1:8" ht="15.75" x14ac:dyDescent="0.25">
      <c r="A42" s="14">
        <v>4</v>
      </c>
      <c r="B42" s="81" t="s">
        <v>160</v>
      </c>
      <c r="C42" s="86" t="s">
        <v>161</v>
      </c>
      <c r="D42" s="89" t="s">
        <v>152</v>
      </c>
      <c r="E42" s="172">
        <v>0.126</v>
      </c>
      <c r="F42" s="276"/>
      <c r="G42" s="83">
        <f t="shared" si="3"/>
        <v>0</v>
      </c>
      <c r="H42" s="173"/>
    </row>
    <row r="43" spans="1:8" ht="15.75" x14ac:dyDescent="0.25">
      <c r="A43" s="14"/>
      <c r="B43" s="14"/>
      <c r="C43" s="5"/>
      <c r="D43" s="5"/>
      <c r="E43" s="5"/>
      <c r="F43" s="5"/>
      <c r="G43" s="83"/>
    </row>
    <row r="44" spans="1:8" ht="16.5" thickBot="1" x14ac:dyDescent="0.3">
      <c r="A44" s="14"/>
      <c r="B44" s="14"/>
      <c r="C44" s="5"/>
      <c r="D44" s="5"/>
      <c r="E44" s="5"/>
      <c r="F44" s="5"/>
      <c r="G44" s="83"/>
    </row>
    <row r="45" spans="1:8" ht="15.75" thickBot="1" x14ac:dyDescent="0.3">
      <c r="A45" s="235" t="s">
        <v>156</v>
      </c>
      <c r="B45" s="236"/>
      <c r="C45" s="236"/>
      <c r="D45" s="236"/>
      <c r="E45" s="236"/>
      <c r="F45" s="237"/>
      <c r="G45" s="84">
        <f>SUM(G39:G44)</f>
        <v>0</v>
      </c>
    </row>
    <row r="48" spans="1:8" ht="15.75" thickBot="1" x14ac:dyDescent="0.3"/>
    <row r="49" spans="1:7" ht="19.5" thickBot="1" x14ac:dyDescent="0.35">
      <c r="A49" s="238" t="s">
        <v>174</v>
      </c>
      <c r="B49" s="239"/>
      <c r="C49" s="239"/>
      <c r="D49" s="239"/>
      <c r="E49" s="239"/>
      <c r="F49" s="239"/>
      <c r="G49" s="240"/>
    </row>
    <row r="50" spans="1:7" ht="18.75" x14ac:dyDescent="0.3">
      <c r="A50" s="77" t="s">
        <v>27</v>
      </c>
      <c r="B50" s="186" t="s">
        <v>32</v>
      </c>
      <c r="C50" s="187"/>
      <c r="D50" s="187"/>
      <c r="E50" s="234"/>
      <c r="F50" s="88" t="s">
        <v>146</v>
      </c>
      <c r="G50" s="88" t="s">
        <v>33</v>
      </c>
    </row>
    <row r="51" spans="1:7" ht="30" x14ac:dyDescent="0.25">
      <c r="A51" s="79" t="s">
        <v>0</v>
      </c>
      <c r="B51" s="80" t="s">
        <v>147</v>
      </c>
      <c r="C51" s="79" t="s">
        <v>148</v>
      </c>
      <c r="D51" s="79" t="s">
        <v>1</v>
      </c>
      <c r="E51" s="79" t="s">
        <v>149</v>
      </c>
      <c r="F51" s="80" t="s">
        <v>150</v>
      </c>
      <c r="G51" s="80" t="s">
        <v>4</v>
      </c>
    </row>
    <row r="52" spans="1:7" ht="54" x14ac:dyDescent="0.25">
      <c r="A52" s="14">
        <v>1</v>
      </c>
      <c r="B52" s="167" t="s">
        <v>175</v>
      </c>
      <c r="C52" s="82" t="s">
        <v>176</v>
      </c>
      <c r="D52" s="81" t="s">
        <v>168</v>
      </c>
      <c r="E52" s="171">
        <v>27</v>
      </c>
      <c r="F52" s="276"/>
      <c r="G52" s="83">
        <f>E52*F52</f>
        <v>0</v>
      </c>
    </row>
    <row r="53" spans="1:7" ht="54" x14ac:dyDescent="0.25">
      <c r="A53" s="14">
        <v>2</v>
      </c>
      <c r="B53" s="167" t="s">
        <v>177</v>
      </c>
      <c r="C53" s="82" t="s">
        <v>178</v>
      </c>
      <c r="D53" s="81" t="s">
        <v>1</v>
      </c>
      <c r="E53" s="171">
        <v>1</v>
      </c>
      <c r="F53" s="276"/>
      <c r="G53" s="83">
        <f t="shared" ref="G53:G56" si="4">E53*F53</f>
        <v>0</v>
      </c>
    </row>
    <row r="54" spans="1:7" ht="40.5" x14ac:dyDescent="0.25">
      <c r="A54" s="14">
        <v>3</v>
      </c>
      <c r="B54" s="167" t="s">
        <v>179</v>
      </c>
      <c r="C54" s="82" t="s">
        <v>180</v>
      </c>
      <c r="D54" s="81" t="s">
        <v>168</v>
      </c>
      <c r="E54" s="171">
        <v>6</v>
      </c>
      <c r="F54" s="276"/>
      <c r="G54" s="83">
        <f t="shared" si="4"/>
        <v>0</v>
      </c>
    </row>
    <row r="55" spans="1:7" ht="27" x14ac:dyDescent="0.25">
      <c r="A55" s="14">
        <v>4</v>
      </c>
      <c r="B55" s="81">
        <v>88264</v>
      </c>
      <c r="C55" s="82" t="s">
        <v>181</v>
      </c>
      <c r="D55" s="81" t="s">
        <v>152</v>
      </c>
      <c r="E55" s="171">
        <v>24</v>
      </c>
      <c r="F55" s="276"/>
      <c r="G55" s="83">
        <f t="shared" si="4"/>
        <v>0</v>
      </c>
    </row>
    <row r="56" spans="1:7" ht="15.75" x14ac:dyDescent="0.25">
      <c r="A56" s="14">
        <v>5</v>
      </c>
      <c r="B56" s="81" t="s">
        <v>160</v>
      </c>
      <c r="C56" s="86" t="s">
        <v>161</v>
      </c>
      <c r="D56" s="89" t="s">
        <v>152</v>
      </c>
      <c r="E56" s="172">
        <v>24</v>
      </c>
      <c r="F56" s="276"/>
      <c r="G56" s="83">
        <f t="shared" si="4"/>
        <v>0</v>
      </c>
    </row>
    <row r="57" spans="1:7" ht="15.75" x14ac:dyDescent="0.25">
      <c r="A57" s="14"/>
      <c r="B57" s="14"/>
      <c r="C57" s="5"/>
      <c r="D57" s="5"/>
      <c r="E57" s="5"/>
      <c r="F57" s="5"/>
      <c r="G57" s="83"/>
    </row>
    <row r="58" spans="1:7" ht="16.5" thickBot="1" x14ac:dyDescent="0.3">
      <c r="A58" s="14"/>
      <c r="B58" s="14"/>
      <c r="C58" s="5"/>
      <c r="D58" s="5"/>
      <c r="E58" s="5"/>
      <c r="F58" s="5"/>
      <c r="G58" s="83"/>
    </row>
    <row r="59" spans="1:7" ht="15.75" thickBot="1" x14ac:dyDescent="0.3">
      <c r="A59" s="235" t="s">
        <v>156</v>
      </c>
      <c r="B59" s="236"/>
      <c r="C59" s="236"/>
      <c r="D59" s="236"/>
      <c r="E59" s="236"/>
      <c r="F59" s="237"/>
      <c r="G59" s="84">
        <f>SUM(G52:G58)</f>
        <v>0</v>
      </c>
    </row>
    <row r="62" spans="1:7" ht="15.75" thickBot="1" x14ac:dyDescent="0.3"/>
    <row r="63" spans="1:7" ht="19.5" thickBot="1" x14ac:dyDescent="0.35">
      <c r="A63" s="238" t="s">
        <v>182</v>
      </c>
      <c r="B63" s="239"/>
      <c r="C63" s="239"/>
      <c r="D63" s="239"/>
      <c r="E63" s="239"/>
      <c r="F63" s="239"/>
      <c r="G63" s="240"/>
    </row>
    <row r="64" spans="1:7" ht="18.75" x14ac:dyDescent="0.3">
      <c r="A64" s="77" t="s">
        <v>26</v>
      </c>
      <c r="B64" s="186" t="s">
        <v>31</v>
      </c>
      <c r="C64" s="187"/>
      <c r="D64" s="187"/>
      <c r="E64" s="234"/>
      <c r="F64" s="88" t="s">
        <v>146</v>
      </c>
      <c r="G64" s="88" t="s">
        <v>33</v>
      </c>
    </row>
    <row r="65" spans="1:7" ht="30" x14ac:dyDescent="0.25">
      <c r="A65" s="79" t="s">
        <v>0</v>
      </c>
      <c r="B65" s="79" t="s">
        <v>147</v>
      </c>
      <c r="C65" s="79" t="s">
        <v>148</v>
      </c>
      <c r="D65" s="79" t="s">
        <v>1</v>
      </c>
      <c r="E65" s="79" t="s">
        <v>149</v>
      </c>
      <c r="F65" s="80" t="s">
        <v>150</v>
      </c>
      <c r="G65" s="80" t="s">
        <v>4</v>
      </c>
    </row>
    <row r="66" spans="1:7" ht="40.5" x14ac:dyDescent="0.25">
      <c r="A66" s="14">
        <v>1</v>
      </c>
      <c r="B66" s="81" t="s">
        <v>183</v>
      </c>
      <c r="C66" s="82" t="s">
        <v>184</v>
      </c>
      <c r="D66" s="81" t="s">
        <v>163</v>
      </c>
      <c r="E66" s="171">
        <v>1.89E-2</v>
      </c>
      <c r="F66" s="277"/>
      <c r="G66" s="83">
        <f>E66*F66</f>
        <v>0</v>
      </c>
    </row>
    <row r="67" spans="1:7" ht="54" x14ac:dyDescent="0.25">
      <c r="A67" s="14">
        <v>2</v>
      </c>
      <c r="B67" s="81" t="s">
        <v>185</v>
      </c>
      <c r="C67" s="82" t="s">
        <v>186</v>
      </c>
      <c r="D67" s="81" t="s">
        <v>187</v>
      </c>
      <c r="E67" s="171">
        <v>25</v>
      </c>
      <c r="F67" s="277"/>
      <c r="G67" s="83">
        <f t="shared" ref="G67:G79" si="5">E67*F67</f>
        <v>0</v>
      </c>
    </row>
    <row r="68" spans="1:7" ht="27" x14ac:dyDescent="0.25">
      <c r="A68" s="14">
        <v>3</v>
      </c>
      <c r="B68" s="81" t="s">
        <v>188</v>
      </c>
      <c r="C68" s="82" t="s">
        <v>189</v>
      </c>
      <c r="D68" s="81" t="s">
        <v>190</v>
      </c>
      <c r="E68" s="171">
        <v>1</v>
      </c>
      <c r="F68" s="277"/>
      <c r="G68" s="83">
        <f t="shared" si="5"/>
        <v>0</v>
      </c>
    </row>
    <row r="69" spans="1:7" ht="40.5" x14ac:dyDescent="0.25">
      <c r="A69" s="14">
        <v>4</v>
      </c>
      <c r="B69" s="81" t="s">
        <v>191</v>
      </c>
      <c r="C69" s="82" t="s">
        <v>192</v>
      </c>
      <c r="D69" s="81" t="s">
        <v>187</v>
      </c>
      <c r="E69" s="171">
        <v>8</v>
      </c>
      <c r="F69" s="277"/>
      <c r="G69" s="83">
        <f t="shared" si="5"/>
        <v>0</v>
      </c>
    </row>
    <row r="70" spans="1:7" ht="27" x14ac:dyDescent="0.25">
      <c r="A70" s="14">
        <v>5</v>
      </c>
      <c r="B70" s="81" t="s">
        <v>193</v>
      </c>
      <c r="C70" s="82" t="s">
        <v>194</v>
      </c>
      <c r="D70" s="81" t="s">
        <v>1</v>
      </c>
      <c r="E70" s="171">
        <v>30</v>
      </c>
      <c r="F70" s="277"/>
      <c r="G70" s="83">
        <f t="shared" si="5"/>
        <v>0</v>
      </c>
    </row>
    <row r="71" spans="1:7" ht="40.5" x14ac:dyDescent="0.25">
      <c r="A71" s="14">
        <v>6</v>
      </c>
      <c r="B71" s="81" t="s">
        <v>195</v>
      </c>
      <c r="C71" s="82" t="s">
        <v>196</v>
      </c>
      <c r="D71" s="81" t="s">
        <v>1</v>
      </c>
      <c r="E71" s="171">
        <v>2.3199999999999998E-2</v>
      </c>
      <c r="F71" s="277"/>
      <c r="G71" s="83">
        <f t="shared" si="5"/>
        <v>0</v>
      </c>
    </row>
    <row r="72" spans="1:7" ht="27" x14ac:dyDescent="0.25">
      <c r="A72" s="14">
        <v>7</v>
      </c>
      <c r="B72" s="81" t="s">
        <v>197</v>
      </c>
      <c r="C72" s="82" t="s">
        <v>198</v>
      </c>
      <c r="D72" s="81" t="s">
        <v>1</v>
      </c>
      <c r="E72" s="171">
        <v>2.3199999999999998E-2</v>
      </c>
      <c r="F72" s="277"/>
      <c r="G72" s="83">
        <f t="shared" si="5"/>
        <v>0</v>
      </c>
    </row>
    <row r="73" spans="1:7" ht="54" x14ac:dyDescent="0.25">
      <c r="A73" s="14">
        <v>8</v>
      </c>
      <c r="B73" s="81" t="s">
        <v>199</v>
      </c>
      <c r="C73" s="82" t="s">
        <v>200</v>
      </c>
      <c r="D73" s="81" t="s">
        <v>1</v>
      </c>
      <c r="E73" s="171">
        <v>2.3199999999999998E-2</v>
      </c>
      <c r="F73" s="277"/>
      <c r="G73" s="83">
        <f t="shared" si="5"/>
        <v>0</v>
      </c>
    </row>
    <row r="74" spans="1:7" ht="27" x14ac:dyDescent="0.25">
      <c r="A74" s="14">
        <v>9</v>
      </c>
      <c r="B74" s="81" t="s">
        <v>201</v>
      </c>
      <c r="C74" s="82" t="s">
        <v>202</v>
      </c>
      <c r="D74" s="81" t="s">
        <v>187</v>
      </c>
      <c r="E74" s="171">
        <v>5</v>
      </c>
      <c r="F74" s="277"/>
      <c r="G74" s="83">
        <f t="shared" si="5"/>
        <v>0</v>
      </c>
    </row>
    <row r="75" spans="1:7" ht="27" x14ac:dyDescent="0.25">
      <c r="A75" s="14">
        <v>10</v>
      </c>
      <c r="B75" s="81" t="s">
        <v>203</v>
      </c>
      <c r="C75" s="82" t="s">
        <v>204</v>
      </c>
      <c r="D75" s="81" t="s">
        <v>187</v>
      </c>
      <c r="E75" s="171">
        <v>30</v>
      </c>
      <c r="F75" s="277"/>
      <c r="G75" s="83">
        <f t="shared" si="5"/>
        <v>0</v>
      </c>
    </row>
    <row r="76" spans="1:7" ht="27" x14ac:dyDescent="0.25">
      <c r="A76" s="14">
        <v>11</v>
      </c>
      <c r="B76" s="81">
        <v>88262</v>
      </c>
      <c r="C76" s="82" t="s">
        <v>205</v>
      </c>
      <c r="D76" s="81" t="s">
        <v>152</v>
      </c>
      <c r="E76" s="171">
        <v>8</v>
      </c>
      <c r="F76" s="277"/>
      <c r="G76" s="83">
        <f t="shared" si="5"/>
        <v>0</v>
      </c>
    </row>
    <row r="77" spans="1:7" ht="27" x14ac:dyDescent="0.25">
      <c r="A77" s="14">
        <v>12</v>
      </c>
      <c r="B77" s="81">
        <v>88267</v>
      </c>
      <c r="C77" s="82" t="s">
        <v>206</v>
      </c>
      <c r="D77" s="81" t="s">
        <v>152</v>
      </c>
      <c r="E77" s="171">
        <v>8</v>
      </c>
      <c r="F77" s="277"/>
      <c r="G77" s="83">
        <f t="shared" si="5"/>
        <v>0</v>
      </c>
    </row>
    <row r="78" spans="1:7" ht="15.75" x14ac:dyDescent="0.25">
      <c r="A78" s="14">
        <v>13</v>
      </c>
      <c r="B78" s="81">
        <v>88309</v>
      </c>
      <c r="C78" s="86" t="s">
        <v>159</v>
      </c>
      <c r="D78" s="81" t="s">
        <v>152</v>
      </c>
      <c r="E78" s="171">
        <v>8</v>
      </c>
      <c r="F78" s="277"/>
      <c r="G78" s="83">
        <f t="shared" si="5"/>
        <v>0</v>
      </c>
    </row>
    <row r="79" spans="1:7" ht="15.75" x14ac:dyDescent="0.25">
      <c r="A79" s="14">
        <v>14</v>
      </c>
      <c r="B79" s="81" t="s">
        <v>160</v>
      </c>
      <c r="C79" s="86" t="s">
        <v>161</v>
      </c>
      <c r="D79" s="89" t="s">
        <v>152</v>
      </c>
      <c r="E79" s="172">
        <v>8</v>
      </c>
      <c r="F79" s="277"/>
      <c r="G79" s="83">
        <f t="shared" si="5"/>
        <v>0</v>
      </c>
    </row>
    <row r="80" spans="1:7" ht="16.5" thickBot="1" x14ac:dyDescent="0.3">
      <c r="A80" s="14"/>
      <c r="B80" s="14"/>
      <c r="C80" s="5"/>
      <c r="D80" s="5"/>
      <c r="E80" s="5"/>
      <c r="F80" s="5"/>
      <c r="G80" s="83"/>
    </row>
    <row r="81" spans="1:7" ht="15.75" thickBot="1" x14ac:dyDescent="0.3">
      <c r="A81" s="235" t="s">
        <v>156</v>
      </c>
      <c r="B81" s="236"/>
      <c r="C81" s="236"/>
      <c r="D81" s="236"/>
      <c r="E81" s="236"/>
      <c r="F81" s="237"/>
      <c r="G81" s="84">
        <f>SUM(G66:G80)</f>
        <v>0</v>
      </c>
    </row>
    <row r="82" spans="1:7" x14ac:dyDescent="0.25">
      <c r="A82" s="248"/>
      <c r="B82" s="248"/>
      <c r="C82" s="248"/>
      <c r="D82" s="248"/>
      <c r="E82" s="248"/>
      <c r="F82" s="248"/>
      <c r="G82" s="248"/>
    </row>
    <row r="83" spans="1:7" x14ac:dyDescent="0.25">
      <c r="A83" s="248"/>
      <c r="B83" s="248"/>
      <c r="C83" s="248"/>
      <c r="D83" s="248"/>
      <c r="E83" s="248"/>
      <c r="F83" s="248"/>
      <c r="G83" s="248"/>
    </row>
    <row r="84" spans="1:7" x14ac:dyDescent="0.25">
      <c r="A84" s="248"/>
      <c r="B84" s="248"/>
      <c r="C84" s="248"/>
      <c r="D84" s="248"/>
      <c r="E84" s="248"/>
      <c r="F84" s="248"/>
      <c r="G84" s="248"/>
    </row>
    <row r="85" spans="1:7" x14ac:dyDescent="0.25">
      <c r="A85" s="248"/>
      <c r="B85" s="248"/>
      <c r="C85" s="248"/>
      <c r="D85" s="248"/>
      <c r="E85" s="248"/>
      <c r="F85" s="248"/>
      <c r="G85" s="248"/>
    </row>
  </sheetData>
  <sheetProtection algorithmName="SHA-512" hashValue="WSf4X2AyX4g+BJ0QkqSlEsTepeGBLQUAOQ5aLMAqbUp7YrVf/VEqYduVAf/TSkqiCNrU2EV8oNfIPuriBkhEcw==" saltValue="f3ObSK7F/xEsrEI4Na8Ljg==" spinCount="100000" sheet="1" objects="1" scenarios="1"/>
  <mergeCells count="23">
    <mergeCell ref="A9:G9"/>
    <mergeCell ref="B2:G2"/>
    <mergeCell ref="B3:G3"/>
    <mergeCell ref="B4:G4"/>
    <mergeCell ref="D5:E5"/>
    <mergeCell ref="A7:G7"/>
    <mergeCell ref="A49:G49"/>
    <mergeCell ref="A26:G26"/>
    <mergeCell ref="B10:E10"/>
    <mergeCell ref="A16:F16"/>
    <mergeCell ref="A18:G18"/>
    <mergeCell ref="B19:E19"/>
    <mergeCell ref="A24:F24"/>
    <mergeCell ref="B27:E27"/>
    <mergeCell ref="A33:F33"/>
    <mergeCell ref="A36:G36"/>
    <mergeCell ref="B37:E37"/>
    <mergeCell ref="A45:F45"/>
    <mergeCell ref="B50:E50"/>
    <mergeCell ref="A59:F59"/>
    <mergeCell ref="A63:G63"/>
    <mergeCell ref="B64:E64"/>
    <mergeCell ref="A81:F81"/>
  </mergeCells>
  <pageMargins left="0.511811024" right="0.511811024" top="0.78740157499999996" bottom="0.78740157499999996" header="0.31496062000000002" footer="0.31496062000000002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28"/>
  <sheetViews>
    <sheetView view="pageBreakPreview" zoomScale="115" zoomScaleNormal="100" zoomScaleSheetLayoutView="115" workbookViewId="0">
      <selection activeCell="F11" sqref="F11:F12"/>
    </sheetView>
  </sheetViews>
  <sheetFormatPr defaultRowHeight="15" x14ac:dyDescent="0.25"/>
  <cols>
    <col min="1" max="1" width="6.7109375" customWidth="1"/>
    <col min="2" max="2" width="8.7109375" customWidth="1"/>
    <col min="3" max="3" width="8.140625" customWidth="1"/>
    <col min="4" max="4" width="19.7109375" customWidth="1"/>
    <col min="5" max="5" width="14" customWidth="1"/>
    <col min="6" max="6" width="8.140625" customWidth="1"/>
    <col min="7" max="7" width="13.5703125" customWidth="1"/>
    <col min="8" max="8" width="13" customWidth="1"/>
  </cols>
  <sheetData>
    <row r="1" spans="1:8" ht="35.1" customHeight="1" thickBot="1" x14ac:dyDescent="0.3">
      <c r="A1" s="248"/>
      <c r="B1" s="248"/>
      <c r="C1" s="248"/>
      <c r="D1" s="248"/>
      <c r="E1" s="248"/>
      <c r="F1" s="248"/>
      <c r="G1" s="248"/>
      <c r="H1" s="248"/>
    </row>
    <row r="2" spans="1:8" ht="27" customHeight="1" thickBot="1" x14ac:dyDescent="0.3">
      <c r="A2" s="278" t="s">
        <v>16</v>
      </c>
      <c r="B2" s="279" t="s">
        <v>255</v>
      </c>
      <c r="C2" s="280"/>
      <c r="D2" s="280"/>
      <c r="E2" s="280"/>
      <c r="F2" s="280"/>
      <c r="G2" s="280"/>
      <c r="H2" s="281"/>
    </row>
    <row r="3" spans="1:8" ht="19.5" customHeight="1" thickBot="1" x14ac:dyDescent="0.3">
      <c r="A3" s="278" t="s">
        <v>17</v>
      </c>
      <c r="B3" s="279" t="s">
        <v>249</v>
      </c>
      <c r="C3" s="280"/>
      <c r="D3" s="280"/>
      <c r="E3" s="280"/>
      <c r="F3" s="280"/>
      <c r="G3" s="280"/>
      <c r="H3" s="281"/>
    </row>
    <row r="4" spans="1:8" ht="15.75" thickBot="1" x14ac:dyDescent="0.3">
      <c r="A4" s="282" t="s">
        <v>18</v>
      </c>
      <c r="B4" s="279" t="s">
        <v>250</v>
      </c>
      <c r="C4" s="280"/>
      <c r="D4" s="280"/>
      <c r="E4" s="280"/>
      <c r="F4" s="280"/>
      <c r="G4" s="280"/>
      <c r="H4" s="281"/>
    </row>
    <row r="5" spans="1:8" ht="15.75" thickBot="1" x14ac:dyDescent="0.3">
      <c r="A5" s="256" t="s">
        <v>296</v>
      </c>
      <c r="B5" s="283"/>
      <c r="C5" s="284"/>
      <c r="D5" s="285" t="s">
        <v>19</v>
      </c>
      <c r="E5" s="284"/>
      <c r="F5" s="286"/>
      <c r="G5" s="287" t="s">
        <v>20</v>
      </c>
      <c r="H5" s="288"/>
    </row>
    <row r="6" spans="1:8" ht="15.75" thickBot="1" x14ac:dyDescent="0.3">
      <c r="A6" s="253"/>
      <c r="B6" s="254"/>
      <c r="C6" s="254"/>
      <c r="D6" s="289"/>
      <c r="E6" s="289"/>
      <c r="F6" s="254"/>
      <c r="G6" s="254"/>
      <c r="H6" s="248"/>
    </row>
    <row r="7" spans="1:8" ht="24" thickBot="1" x14ac:dyDescent="0.3">
      <c r="A7" s="207" t="s">
        <v>109</v>
      </c>
      <c r="B7" s="208"/>
      <c r="C7" s="208"/>
      <c r="D7" s="208"/>
      <c r="E7" s="208"/>
      <c r="F7" s="208"/>
      <c r="G7" s="208"/>
      <c r="H7" s="209"/>
    </row>
    <row r="8" spans="1:8" ht="15.75" thickBot="1" x14ac:dyDescent="0.3">
      <c r="A8" s="41"/>
      <c r="B8" s="42"/>
      <c r="C8" s="42"/>
      <c r="D8" s="42"/>
      <c r="E8" s="43"/>
      <c r="F8" s="43"/>
      <c r="G8" s="44"/>
      <c r="H8" s="45"/>
    </row>
    <row r="9" spans="1:8" ht="20.25" x14ac:dyDescent="0.25">
      <c r="A9" s="210" t="s">
        <v>0</v>
      </c>
      <c r="B9" s="212" t="s">
        <v>110</v>
      </c>
      <c r="C9" s="213"/>
      <c r="D9" s="214"/>
      <c r="E9" s="218" t="s">
        <v>111</v>
      </c>
      <c r="F9" s="220" t="s">
        <v>112</v>
      </c>
      <c r="G9" s="222" t="s">
        <v>113</v>
      </c>
      <c r="H9" s="223"/>
    </row>
    <row r="10" spans="1:8" ht="16.5" thickBot="1" x14ac:dyDescent="0.3">
      <c r="A10" s="211"/>
      <c r="B10" s="215"/>
      <c r="C10" s="216"/>
      <c r="D10" s="217"/>
      <c r="E10" s="219"/>
      <c r="F10" s="221"/>
      <c r="G10" s="46" t="s">
        <v>114</v>
      </c>
      <c r="H10" s="47" t="s">
        <v>115</v>
      </c>
    </row>
    <row r="11" spans="1:8" x14ac:dyDescent="0.25">
      <c r="A11" s="205">
        <v>1</v>
      </c>
      <c r="B11" s="199" t="str">
        <f>ORÇ.RESUMO!B9</f>
        <v xml:space="preserve">SERVIÇOS PRELIMINARES E CANTEIRO </v>
      </c>
      <c r="C11" s="199"/>
      <c r="D11" s="199"/>
      <c r="E11" s="201">
        <f>ORÇ.RESUMO!C9</f>
        <v>0</v>
      </c>
      <c r="F11" s="206" t="e">
        <f>E11/E21</f>
        <v>#DIV/0!</v>
      </c>
      <c r="G11" s="290"/>
      <c r="H11" s="290"/>
    </row>
    <row r="12" spans="1:8" x14ac:dyDescent="0.25">
      <c r="A12" s="198"/>
      <c r="B12" s="200"/>
      <c r="C12" s="200"/>
      <c r="D12" s="200"/>
      <c r="E12" s="202"/>
      <c r="F12" s="204"/>
      <c r="G12" s="291"/>
      <c r="H12" s="291"/>
    </row>
    <row r="13" spans="1:8" x14ac:dyDescent="0.25">
      <c r="A13" s="198">
        <v>2</v>
      </c>
      <c r="B13" s="199" t="str">
        <f>ORÇ.RESUMO!B10</f>
        <v xml:space="preserve"> FUNDAÇÕES, TRABALHOS EM TERRA E INFRAESTRUTURA</v>
      </c>
      <c r="C13" s="199"/>
      <c r="D13" s="199"/>
      <c r="E13" s="201">
        <f>ORÇ.RESUMO!C10</f>
        <v>0</v>
      </c>
      <c r="F13" s="203" t="e">
        <f>E13/E21</f>
        <v>#DIV/0!</v>
      </c>
      <c r="G13" s="290"/>
      <c r="H13" s="290"/>
    </row>
    <row r="14" spans="1:8" x14ac:dyDescent="0.25">
      <c r="A14" s="198"/>
      <c r="B14" s="200"/>
      <c r="C14" s="200"/>
      <c r="D14" s="200"/>
      <c r="E14" s="202"/>
      <c r="F14" s="204"/>
      <c r="G14" s="291"/>
      <c r="H14" s="291"/>
    </row>
    <row r="15" spans="1:8" x14ac:dyDescent="0.25">
      <c r="A15" s="198">
        <v>3</v>
      </c>
      <c r="B15" s="199" t="str">
        <f>ORÇ.RESUMO!B11</f>
        <v>ESTRUTURA - PILARES, VIGAS DE RESPALDO E CINTAS</v>
      </c>
      <c r="C15" s="199"/>
      <c r="D15" s="199"/>
      <c r="E15" s="201">
        <f>ORÇ.RESUMO!C11</f>
        <v>0</v>
      </c>
      <c r="F15" s="203" t="e">
        <f>E15/E21</f>
        <v>#DIV/0!</v>
      </c>
      <c r="G15" s="290"/>
      <c r="H15" s="290"/>
    </row>
    <row r="16" spans="1:8" x14ac:dyDescent="0.25">
      <c r="A16" s="198"/>
      <c r="B16" s="200"/>
      <c r="C16" s="200"/>
      <c r="D16" s="200"/>
      <c r="E16" s="202"/>
      <c r="F16" s="204"/>
      <c r="G16" s="291"/>
      <c r="H16" s="291"/>
    </row>
    <row r="17" spans="1:8" x14ac:dyDescent="0.25">
      <c r="A17" s="198">
        <v>4</v>
      </c>
      <c r="B17" s="199" t="str">
        <f>ORÇ.RESUMO!B12</f>
        <v>ALVENARIA EM BLOCOS ESTRUTURAIS</v>
      </c>
      <c r="C17" s="199"/>
      <c r="D17" s="199"/>
      <c r="E17" s="201">
        <f>ORÇ.RESUMO!C12</f>
        <v>0</v>
      </c>
      <c r="F17" s="203" t="e">
        <f>E17/E21</f>
        <v>#DIV/0!</v>
      </c>
      <c r="G17" s="290"/>
      <c r="H17" s="290"/>
    </row>
    <row r="18" spans="1:8" x14ac:dyDescent="0.25">
      <c r="A18" s="198"/>
      <c r="B18" s="200"/>
      <c r="C18" s="200"/>
      <c r="D18" s="200"/>
      <c r="E18" s="202"/>
      <c r="F18" s="204"/>
      <c r="G18" s="291"/>
      <c r="H18" s="291"/>
    </row>
    <row r="19" spans="1:8" ht="15" customHeight="1" x14ac:dyDescent="0.25">
      <c r="A19" s="205">
        <v>5</v>
      </c>
      <c r="B19" s="199" t="str">
        <f>ORÇ.RESUMO!B13</f>
        <v>REVESTIMENTOS</v>
      </c>
      <c r="C19" s="199"/>
      <c r="D19" s="199"/>
      <c r="E19" s="201">
        <f>ORÇ.RESUMO!C13</f>
        <v>0</v>
      </c>
      <c r="F19" s="203" t="e">
        <f>E19/E21</f>
        <v>#DIV/0!</v>
      </c>
      <c r="G19" s="290"/>
      <c r="H19" s="290"/>
    </row>
    <row r="20" spans="1:8" ht="15.75" thickBot="1" x14ac:dyDescent="0.3">
      <c r="A20" s="198"/>
      <c r="B20" s="200"/>
      <c r="C20" s="200"/>
      <c r="D20" s="200"/>
      <c r="E20" s="202"/>
      <c r="F20" s="204"/>
      <c r="G20" s="291"/>
      <c r="H20" s="291"/>
    </row>
    <row r="21" spans="1:8" x14ac:dyDescent="0.25">
      <c r="A21" s="48" t="s">
        <v>116</v>
      </c>
      <c r="B21" s="49"/>
      <c r="C21" s="50"/>
      <c r="D21" s="50"/>
      <c r="E21" s="195">
        <f>SUM(E11:E20)</f>
        <v>0</v>
      </c>
      <c r="F21" s="197"/>
      <c r="G21" s="51">
        <f>G12+G14+G16+G18+G20</f>
        <v>0</v>
      </c>
      <c r="H21" s="51">
        <f>H12+H14+H16+H18+H20</f>
        <v>0</v>
      </c>
    </row>
    <row r="22" spans="1:8" ht="15.75" thickBot="1" x14ac:dyDescent="0.3">
      <c r="A22" s="52" t="s">
        <v>117</v>
      </c>
      <c r="B22" s="53"/>
      <c r="C22" s="53"/>
      <c r="D22" s="53"/>
      <c r="E22" s="196"/>
      <c r="F22" s="192"/>
      <c r="G22" s="54">
        <f>ROUND(G21,2)</f>
        <v>0</v>
      </c>
      <c r="H22" s="55">
        <f>G22+H21</f>
        <v>0</v>
      </c>
    </row>
    <row r="23" spans="1:8" x14ac:dyDescent="0.25">
      <c r="A23" s="56" t="s">
        <v>118</v>
      </c>
      <c r="B23" s="57"/>
      <c r="C23" s="57"/>
      <c r="D23" s="57"/>
      <c r="E23" s="191"/>
      <c r="F23" s="193" t="e">
        <f>TRUNC(SUM(F11:F20),2)</f>
        <v>#DIV/0!</v>
      </c>
      <c r="G23" s="58" t="e">
        <f>G21/E21</f>
        <v>#DIV/0!</v>
      </c>
      <c r="H23" s="59" t="e">
        <f>H21/E21</f>
        <v>#DIV/0!</v>
      </c>
    </row>
    <row r="24" spans="1:8" ht="15.75" thickBot="1" x14ac:dyDescent="0.3">
      <c r="A24" s="60" t="s">
        <v>119</v>
      </c>
      <c r="B24" s="61"/>
      <c r="C24" s="61"/>
      <c r="D24" s="61"/>
      <c r="E24" s="192"/>
      <c r="F24" s="194"/>
      <c r="G24" s="62" t="e">
        <f>G23</f>
        <v>#DIV/0!</v>
      </c>
      <c r="H24" s="63" t="e">
        <f>G23+H23</f>
        <v>#DIV/0!</v>
      </c>
    </row>
    <row r="25" spans="1:8" x14ac:dyDescent="0.25">
      <c r="A25" s="248"/>
      <c r="B25" s="248"/>
      <c r="C25" s="248"/>
      <c r="D25" s="248"/>
      <c r="E25" s="248"/>
      <c r="F25" s="248"/>
      <c r="G25" s="248"/>
      <c r="H25" s="248"/>
    </row>
    <row r="26" spans="1:8" x14ac:dyDescent="0.25">
      <c r="A26" s="248"/>
      <c r="B26" s="248"/>
      <c r="C26" s="248"/>
      <c r="D26" s="248"/>
      <c r="E26" s="248"/>
      <c r="F26" s="248"/>
      <c r="G26" s="248"/>
      <c r="H26" s="248"/>
    </row>
    <row r="27" spans="1:8" x14ac:dyDescent="0.25">
      <c r="A27" s="248"/>
      <c r="B27" s="248"/>
      <c r="C27" s="248"/>
      <c r="D27" s="248"/>
      <c r="E27" s="248"/>
      <c r="F27" s="248"/>
      <c r="G27" s="248"/>
      <c r="H27" s="248"/>
    </row>
    <row r="28" spans="1:8" x14ac:dyDescent="0.25">
      <c r="A28" s="248"/>
      <c r="B28" s="248"/>
      <c r="C28" s="248"/>
      <c r="D28" s="248"/>
      <c r="E28" s="248"/>
      <c r="F28" s="248"/>
      <c r="G28" s="248"/>
      <c r="H28" s="248"/>
    </row>
  </sheetData>
  <sheetProtection algorithmName="SHA-512" hashValue="F+xb0EdsP5Z7q7XL75A4kHjvpRPmSpGZm5FiWI2Y2FzLlf+FVGcRDAsoKHWlNa3sBo5I9mEV2hzsrOpfXfB7Ww==" saltValue="4a8tD97wTiPYukJosGgEsg==" spinCount="100000" sheet="1" objects="1" scenarios="1"/>
  <mergeCells count="35">
    <mergeCell ref="A11:A12"/>
    <mergeCell ref="B11:D12"/>
    <mergeCell ref="E11:E12"/>
    <mergeCell ref="F11:F12"/>
    <mergeCell ref="A5:C5"/>
    <mergeCell ref="D5:E5"/>
    <mergeCell ref="A7:H7"/>
    <mergeCell ref="A9:A10"/>
    <mergeCell ref="B9:D10"/>
    <mergeCell ref="E9:E10"/>
    <mergeCell ref="F9:F10"/>
    <mergeCell ref="G9:H9"/>
    <mergeCell ref="A13:A14"/>
    <mergeCell ref="B13:D14"/>
    <mergeCell ref="E13:E14"/>
    <mergeCell ref="F13:F14"/>
    <mergeCell ref="A15:A16"/>
    <mergeCell ref="B15:D16"/>
    <mergeCell ref="E15:E16"/>
    <mergeCell ref="F15:F16"/>
    <mergeCell ref="A17:A18"/>
    <mergeCell ref="B17:D18"/>
    <mergeCell ref="E17:E18"/>
    <mergeCell ref="F17:F18"/>
    <mergeCell ref="A19:A20"/>
    <mergeCell ref="B19:D20"/>
    <mergeCell ref="E19:E20"/>
    <mergeCell ref="F19:F20"/>
    <mergeCell ref="B2:H2"/>
    <mergeCell ref="B3:H3"/>
    <mergeCell ref="B4:H4"/>
    <mergeCell ref="E23:E24"/>
    <mergeCell ref="F23:F24"/>
    <mergeCell ref="E21:E22"/>
    <mergeCell ref="F21:F22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63"/>
  <sheetViews>
    <sheetView workbookViewId="0">
      <selection activeCell="A30" sqref="A30"/>
    </sheetView>
  </sheetViews>
  <sheetFormatPr defaultRowHeight="15" x14ac:dyDescent="0.25"/>
  <cols>
    <col min="1" max="1" width="13.7109375" customWidth="1"/>
    <col min="2" max="2" width="37.5703125" customWidth="1"/>
    <col min="3" max="3" width="13.5703125" customWidth="1"/>
    <col min="4" max="4" width="13.28515625" customWidth="1"/>
    <col min="5" max="5" width="13.7109375" customWidth="1"/>
  </cols>
  <sheetData>
    <row r="1" spans="1:5" ht="35.25" thickBot="1" x14ac:dyDescent="0.3">
      <c r="A1" s="244" t="s">
        <v>208</v>
      </c>
      <c r="B1" s="245"/>
      <c r="C1" s="245"/>
      <c r="D1" s="245"/>
      <c r="E1" s="246"/>
    </row>
    <row r="2" spans="1:5" ht="16.5" thickBot="1" x14ac:dyDescent="0.3">
      <c r="A2" s="90"/>
      <c r="B2" s="90"/>
      <c r="C2" s="90"/>
      <c r="D2" s="90"/>
      <c r="E2" s="90"/>
    </row>
    <row r="3" spans="1:5" ht="29.25" thickBot="1" x14ac:dyDescent="0.3">
      <c r="A3" s="91" t="s">
        <v>209</v>
      </c>
      <c r="B3" s="92" t="s">
        <v>210</v>
      </c>
      <c r="C3" s="91" t="s">
        <v>211</v>
      </c>
      <c r="D3" s="93" t="s">
        <v>212</v>
      </c>
      <c r="E3" s="94" t="s">
        <v>213</v>
      </c>
    </row>
    <row r="4" spans="1:5" ht="15.75" thickBot="1" x14ac:dyDescent="0.3">
      <c r="A4" s="95"/>
      <c r="B4" s="96"/>
      <c r="C4" s="97"/>
      <c r="D4" s="98"/>
      <c r="E4" s="99"/>
    </row>
    <row r="5" spans="1:5" ht="15.75" thickBot="1" x14ac:dyDescent="0.3">
      <c r="A5" s="100" t="s">
        <v>214</v>
      </c>
      <c r="B5" s="101" t="s">
        <v>215</v>
      </c>
      <c r="C5" s="102">
        <v>0.97</v>
      </c>
      <c r="D5" s="103">
        <v>1.27</v>
      </c>
      <c r="E5" s="104">
        <v>1.27</v>
      </c>
    </row>
    <row r="6" spans="1:5" ht="15.75" thickBot="1" x14ac:dyDescent="0.3">
      <c r="A6" s="105"/>
      <c r="B6" s="106"/>
      <c r="C6" s="107"/>
      <c r="D6" s="108"/>
      <c r="E6" s="109"/>
    </row>
    <row r="7" spans="1:5" ht="15.75" thickBot="1" x14ac:dyDescent="0.3">
      <c r="A7" s="100" t="s">
        <v>216</v>
      </c>
      <c r="B7" s="101" t="s">
        <v>217</v>
      </c>
      <c r="C7" s="102">
        <v>0.8</v>
      </c>
      <c r="D7" s="103">
        <v>0.8</v>
      </c>
      <c r="E7" s="104">
        <v>1</v>
      </c>
    </row>
    <row r="8" spans="1:5" ht="15.75" thickBot="1" x14ac:dyDescent="0.3">
      <c r="A8" s="105"/>
      <c r="B8" s="106"/>
      <c r="C8" s="107"/>
      <c r="D8" s="108"/>
      <c r="E8" s="110"/>
    </row>
    <row r="9" spans="1:5" ht="15.75" thickBot="1" x14ac:dyDescent="0.3">
      <c r="A9" s="100" t="s">
        <v>218</v>
      </c>
      <c r="B9" s="101" t="s">
        <v>219</v>
      </c>
      <c r="C9" s="102">
        <v>0.59</v>
      </c>
      <c r="D9" s="103">
        <v>1.23</v>
      </c>
      <c r="E9" s="104">
        <v>1.39</v>
      </c>
    </row>
    <row r="10" spans="1:5" ht="15.75" thickBot="1" x14ac:dyDescent="0.3">
      <c r="A10" s="105"/>
      <c r="B10" s="106"/>
      <c r="C10" s="107"/>
      <c r="D10" s="108"/>
      <c r="E10" s="109"/>
    </row>
    <row r="11" spans="1:5" ht="15.75" thickBot="1" x14ac:dyDescent="0.3">
      <c r="A11" s="100" t="s">
        <v>220</v>
      </c>
      <c r="B11" s="101" t="s">
        <v>221</v>
      </c>
      <c r="C11" s="102">
        <v>3</v>
      </c>
      <c r="D11" s="103">
        <v>4</v>
      </c>
      <c r="E11" s="111">
        <v>5.5</v>
      </c>
    </row>
    <row r="12" spans="1:5" ht="15.75" thickBot="1" x14ac:dyDescent="0.3">
      <c r="A12" s="105"/>
      <c r="B12" s="106"/>
      <c r="C12" s="107"/>
      <c r="D12" s="108"/>
      <c r="E12" s="112"/>
    </row>
    <row r="13" spans="1:5" ht="15.75" thickBot="1" x14ac:dyDescent="0.3">
      <c r="A13" s="100" t="s">
        <v>222</v>
      </c>
      <c r="B13" s="101" t="s">
        <v>223</v>
      </c>
      <c r="C13" s="102">
        <v>6.16</v>
      </c>
      <c r="D13" s="103">
        <v>7.4</v>
      </c>
      <c r="E13" s="104">
        <v>8.9600000000000009</v>
      </c>
    </row>
    <row r="14" spans="1:5" ht="15.75" thickBot="1" x14ac:dyDescent="0.3">
      <c r="A14" s="105"/>
      <c r="B14" s="106"/>
      <c r="C14" s="113"/>
      <c r="D14" s="114"/>
      <c r="E14" s="115"/>
    </row>
    <row r="15" spans="1:5" x14ac:dyDescent="0.25">
      <c r="A15" s="116"/>
      <c r="B15" s="117" t="s">
        <v>224</v>
      </c>
      <c r="C15" s="118"/>
      <c r="D15" s="119">
        <v>0.65</v>
      </c>
      <c r="E15" s="120"/>
    </row>
    <row r="16" spans="1:5" x14ac:dyDescent="0.25">
      <c r="A16" s="121"/>
      <c r="B16" s="122" t="s">
        <v>225</v>
      </c>
      <c r="C16" s="123"/>
      <c r="D16" s="124">
        <v>3</v>
      </c>
      <c r="E16" s="125"/>
    </row>
    <row r="17" spans="1:5" x14ac:dyDescent="0.25">
      <c r="A17" s="121"/>
      <c r="B17" s="122" t="s">
        <v>226</v>
      </c>
      <c r="C17" s="123"/>
      <c r="D17" s="124">
        <f>VLOOKUP('[2]Construçao de Edifícios SEM DES'!A25,'[2]Municípios ISS'!A:M,5,FALSE)</f>
        <v>2.0000000000000004</v>
      </c>
      <c r="E17" s="125"/>
    </row>
    <row r="18" spans="1:5" x14ac:dyDescent="0.25">
      <c r="A18" s="121"/>
      <c r="B18" s="122" t="s">
        <v>227</v>
      </c>
      <c r="C18" s="123"/>
      <c r="D18" s="124"/>
      <c r="E18" s="125"/>
    </row>
    <row r="19" spans="1:5" ht="15.75" thickBot="1" x14ac:dyDescent="0.3">
      <c r="A19" s="126" t="s">
        <v>228</v>
      </c>
      <c r="B19" s="127" t="s">
        <v>229</v>
      </c>
      <c r="C19" s="128"/>
      <c r="D19" s="129">
        <f>SUM(D15:D18)</f>
        <v>5.65</v>
      </c>
      <c r="E19" s="130"/>
    </row>
    <row r="20" spans="1:5" ht="15.75" thickBot="1" x14ac:dyDescent="0.3">
      <c r="A20" s="131"/>
      <c r="B20" s="132"/>
      <c r="C20" s="133"/>
      <c r="D20" s="134"/>
      <c r="E20" s="135"/>
    </row>
    <row r="21" spans="1:5" ht="16.5" thickBot="1" x14ac:dyDescent="0.3">
      <c r="A21" s="136" t="s">
        <v>230</v>
      </c>
      <c r="B21" s="101"/>
      <c r="C21" s="137"/>
      <c r="D21" s="138">
        <f>TRUNC(((1+D11/100+D5/100+D7/100)*(1+D9/100)*(1+D13/100)/(1-D19/100)-1)*100,2)</f>
        <v>22.22</v>
      </c>
      <c r="E21" s="139"/>
    </row>
    <row r="22" spans="1:5" x14ac:dyDescent="0.25">
      <c r="A22" s="106"/>
      <c r="B22" s="106"/>
      <c r="C22" s="140"/>
      <c r="D22" s="141"/>
      <c r="E22" s="142"/>
    </row>
    <row r="23" spans="1:5" ht="15.75" x14ac:dyDescent="0.25">
      <c r="A23" s="143"/>
      <c r="B23" s="143"/>
      <c r="C23" s="143"/>
      <c r="D23" s="143"/>
      <c r="E23" s="143"/>
    </row>
    <row r="24" spans="1:5" ht="15.75" x14ac:dyDescent="0.25">
      <c r="A24" s="144" t="s">
        <v>231</v>
      </c>
      <c r="C24" s="145"/>
      <c r="D24" s="146"/>
      <c r="E24" s="147"/>
    </row>
    <row r="25" spans="1:5" ht="15.75" x14ac:dyDescent="0.25">
      <c r="A25" s="144" t="s">
        <v>252</v>
      </c>
      <c r="B25" s="148"/>
      <c r="C25" s="145"/>
      <c r="D25" s="149"/>
      <c r="E25" s="150"/>
    </row>
    <row r="26" spans="1:5" ht="15.75" x14ac:dyDescent="0.25">
      <c r="A26" s="148"/>
      <c r="B26" s="148"/>
      <c r="C26" s="145"/>
      <c r="D26" s="149"/>
      <c r="E26" s="150"/>
    </row>
    <row r="27" spans="1:5" ht="15.75" x14ac:dyDescent="0.25">
      <c r="A27" s="148"/>
      <c r="B27" s="148"/>
      <c r="C27" s="145"/>
      <c r="D27" s="149"/>
      <c r="E27" s="150"/>
    </row>
    <row r="28" spans="1:5" ht="15.75" x14ac:dyDescent="0.25">
      <c r="A28" s="148"/>
      <c r="B28" s="148"/>
      <c r="C28" s="145"/>
      <c r="D28" s="149"/>
      <c r="E28" s="150"/>
    </row>
    <row r="29" spans="1:5" ht="15.75" x14ac:dyDescent="0.25">
      <c r="A29" s="148"/>
      <c r="B29" s="148"/>
      <c r="C29" s="145"/>
      <c r="D29" s="149"/>
      <c r="E29" s="150"/>
    </row>
    <row r="30" spans="1:5" ht="15.75" x14ac:dyDescent="0.25">
      <c r="A30" s="148"/>
      <c r="B30" s="148"/>
      <c r="C30" s="145"/>
      <c r="D30" s="149"/>
      <c r="E30" s="150"/>
    </row>
    <row r="31" spans="1:5" ht="15.75" x14ac:dyDescent="0.25">
      <c r="A31" s="148"/>
      <c r="B31" s="148"/>
      <c r="C31" s="145"/>
      <c r="D31" s="149"/>
      <c r="E31" s="150"/>
    </row>
    <row r="32" spans="1:5" ht="15.75" x14ac:dyDescent="0.25">
      <c r="A32" s="148"/>
      <c r="B32" s="148"/>
      <c r="C32" s="145"/>
      <c r="D32" s="149"/>
      <c r="E32" s="150"/>
    </row>
    <row r="33" spans="1:5" ht="15.75" x14ac:dyDescent="0.25">
      <c r="A33" s="148"/>
      <c r="B33" s="148"/>
      <c r="C33" s="145"/>
      <c r="D33" s="149"/>
      <c r="E33" s="150"/>
    </row>
    <row r="34" spans="1:5" ht="15.75" x14ac:dyDescent="0.25">
      <c r="A34" s="148"/>
      <c r="B34" s="148"/>
      <c r="C34" s="145"/>
      <c r="D34" s="149"/>
      <c r="E34" s="150"/>
    </row>
    <row r="35" spans="1:5" ht="15.75" x14ac:dyDescent="0.25">
      <c r="A35" s="148"/>
      <c r="B35" s="148"/>
      <c r="C35" s="145"/>
      <c r="D35" s="149"/>
      <c r="E35" s="150"/>
    </row>
    <row r="36" spans="1:5" ht="15.75" x14ac:dyDescent="0.25">
      <c r="A36" s="148"/>
      <c r="B36" s="148"/>
      <c r="C36" s="145"/>
      <c r="D36" s="149"/>
      <c r="E36" s="150"/>
    </row>
    <row r="37" spans="1:5" ht="15.75" x14ac:dyDescent="0.25">
      <c r="A37" s="148"/>
      <c r="B37" s="148"/>
      <c r="C37" s="145"/>
      <c r="D37" s="149"/>
      <c r="E37" s="150"/>
    </row>
    <row r="38" spans="1:5" ht="15.75" x14ac:dyDescent="0.25">
      <c r="A38" s="148"/>
      <c r="B38" s="148"/>
      <c r="C38" s="145"/>
      <c r="D38" s="149"/>
      <c r="E38" s="150"/>
    </row>
    <row r="39" spans="1:5" ht="15.75" x14ac:dyDescent="0.25">
      <c r="A39" s="148"/>
      <c r="B39" s="148"/>
      <c r="C39" s="145"/>
      <c r="D39" s="149"/>
      <c r="E39" s="150"/>
    </row>
    <row r="40" spans="1:5" ht="15.75" x14ac:dyDescent="0.25">
      <c r="A40" s="148"/>
      <c r="B40" s="148"/>
      <c r="C40" s="145"/>
      <c r="D40" s="149"/>
      <c r="E40" s="150"/>
    </row>
    <row r="41" spans="1:5" ht="15.75" x14ac:dyDescent="0.25">
      <c r="A41" s="148"/>
      <c r="B41" s="148"/>
      <c r="C41" s="145"/>
      <c r="D41" s="149"/>
      <c r="E41" s="150"/>
    </row>
    <row r="42" spans="1:5" ht="15.75" x14ac:dyDescent="0.25">
      <c r="A42" s="148"/>
      <c r="B42" s="148"/>
      <c r="C42" s="145"/>
      <c r="D42" s="149"/>
      <c r="E42" s="150"/>
    </row>
    <row r="43" spans="1:5" ht="15.75" x14ac:dyDescent="0.25">
      <c r="A43" s="148"/>
      <c r="B43" s="148"/>
      <c r="C43" s="145"/>
      <c r="D43" s="149"/>
      <c r="E43" s="150"/>
    </row>
    <row r="44" spans="1:5" ht="15.75" x14ac:dyDescent="0.25">
      <c r="A44" s="148"/>
      <c r="B44" s="148"/>
      <c r="C44" s="145"/>
      <c r="D44" s="149"/>
      <c r="E44" s="150"/>
    </row>
    <row r="45" spans="1:5" ht="15.75" x14ac:dyDescent="0.25">
      <c r="A45" s="148"/>
      <c r="B45" s="148"/>
      <c r="C45" s="145"/>
      <c r="D45" s="149"/>
      <c r="E45" s="150"/>
    </row>
    <row r="46" spans="1:5" ht="15.75" x14ac:dyDescent="0.25">
      <c r="A46" s="148"/>
      <c r="B46" s="148"/>
      <c r="C46" s="145"/>
      <c r="D46" s="149"/>
      <c r="E46" s="150"/>
    </row>
    <row r="47" spans="1:5" ht="15.75" x14ac:dyDescent="0.25">
      <c r="A47" s="148"/>
      <c r="B47" s="148"/>
      <c r="C47" s="145"/>
      <c r="D47" s="149"/>
      <c r="E47" s="150"/>
    </row>
    <row r="48" spans="1:5" ht="15.75" x14ac:dyDescent="0.25">
      <c r="A48" s="148"/>
      <c r="B48" s="148"/>
      <c r="C48" s="145"/>
      <c r="D48" s="149"/>
      <c r="E48" s="150"/>
    </row>
    <row r="49" spans="1:5" ht="15.75" x14ac:dyDescent="0.25">
      <c r="A49" s="148"/>
      <c r="B49" s="148"/>
      <c r="C49" s="145"/>
      <c r="D49" s="149"/>
      <c r="E49" s="150"/>
    </row>
    <row r="50" spans="1:5" ht="15.75" x14ac:dyDescent="0.25">
      <c r="A50" s="148"/>
      <c r="B50" s="148"/>
      <c r="C50" s="145"/>
      <c r="D50" s="149"/>
      <c r="E50" s="150"/>
    </row>
    <row r="51" spans="1:5" ht="15.75" x14ac:dyDescent="0.25">
      <c r="A51" s="148"/>
      <c r="B51" s="148"/>
      <c r="C51" s="145"/>
      <c r="D51" s="149"/>
      <c r="E51" s="150"/>
    </row>
    <row r="52" spans="1:5" ht="15.75" x14ac:dyDescent="0.25">
      <c r="A52" s="148"/>
      <c r="B52" s="148"/>
      <c r="C52" s="145"/>
      <c r="D52" s="149"/>
      <c r="E52" s="150"/>
    </row>
    <row r="53" spans="1:5" ht="15.75" x14ac:dyDescent="0.25">
      <c r="A53" s="148"/>
      <c r="B53" s="148"/>
      <c r="C53" s="145"/>
      <c r="D53" s="149"/>
      <c r="E53" s="150"/>
    </row>
    <row r="54" spans="1:5" ht="15.75" x14ac:dyDescent="0.25">
      <c r="A54" s="148"/>
      <c r="B54" s="148"/>
      <c r="C54" s="145"/>
      <c r="D54" s="149"/>
      <c r="E54" s="150"/>
    </row>
    <row r="55" spans="1:5" ht="15.75" x14ac:dyDescent="0.25">
      <c r="A55" s="148"/>
      <c r="B55" s="148"/>
      <c r="C55" s="145"/>
      <c r="D55" s="149"/>
      <c r="E55" s="150"/>
    </row>
    <row r="56" spans="1:5" ht="15.75" x14ac:dyDescent="0.25">
      <c r="A56" s="148"/>
      <c r="B56" s="148"/>
      <c r="C56" s="145"/>
      <c r="D56" s="149"/>
      <c r="E56" s="150"/>
    </row>
    <row r="57" spans="1:5" ht="15.75" x14ac:dyDescent="0.25">
      <c r="A57" s="148"/>
      <c r="B57" s="148"/>
      <c r="C57" s="145"/>
      <c r="D57" s="149"/>
      <c r="E57" s="150"/>
    </row>
    <row r="58" spans="1:5" ht="15.75" x14ac:dyDescent="0.25">
      <c r="A58" s="148"/>
      <c r="B58" s="148"/>
      <c r="C58" s="145"/>
      <c r="D58" s="149"/>
      <c r="E58" s="150"/>
    </row>
    <row r="59" spans="1:5" ht="15.75" x14ac:dyDescent="0.25">
      <c r="A59" s="148"/>
      <c r="B59" s="148"/>
      <c r="C59" s="145"/>
      <c r="D59" s="149"/>
      <c r="E59" s="150"/>
    </row>
    <row r="60" spans="1:5" ht="15.75" x14ac:dyDescent="0.25">
      <c r="A60" s="148"/>
      <c r="B60" s="148"/>
      <c r="C60" s="145"/>
      <c r="D60" s="149"/>
      <c r="E60" s="150"/>
    </row>
    <row r="61" spans="1:5" ht="15.75" x14ac:dyDescent="0.25">
      <c r="A61" s="148"/>
      <c r="B61" s="148"/>
      <c r="C61" s="145"/>
      <c r="D61" s="149"/>
      <c r="E61" s="150"/>
    </row>
    <row r="62" spans="1:5" ht="15.75" x14ac:dyDescent="0.25">
      <c r="A62" s="148"/>
      <c r="B62" s="148"/>
      <c r="C62" s="145"/>
      <c r="D62" s="149"/>
      <c r="E62" s="150"/>
    </row>
    <row r="63" spans="1:5" ht="15.75" x14ac:dyDescent="0.25">
      <c r="A63" s="148"/>
      <c r="B63" s="148"/>
      <c r="C63" s="145"/>
      <c r="D63" s="149"/>
      <c r="E63" s="150"/>
    </row>
  </sheetData>
  <mergeCells count="1">
    <mergeCell ref="A1:E1"/>
  </mergeCells>
  <conditionalFormatting sqref="D21">
    <cfRule type="cellIs" dxfId="9" priority="3" stopIfTrue="1" operator="greaterThan">
      <formula>30</formula>
    </cfRule>
    <cfRule type="cellIs" dxfId="8" priority="4" stopIfTrue="1" operator="lessThan">
      <formula>0</formula>
    </cfRule>
  </conditionalFormatting>
  <conditionalFormatting sqref="D22">
    <cfRule type="cellIs" dxfId="7" priority="1" stopIfTrue="1" operator="greaterThan">
      <formula>27.84</formula>
    </cfRule>
    <cfRule type="cellIs" dxfId="6" priority="2" stopIfTrue="1" operator="lessThan">
      <formula>0</formula>
    </cfRule>
  </conditionalFormatting>
  <conditionalFormatting sqref="D9">
    <cfRule type="cellIs" dxfId="5" priority="5" stopIfTrue="1" operator="greaterThan">
      <formula>#REF!</formula>
    </cfRule>
    <cfRule type="cellIs" dxfId="4" priority="6" stopIfTrue="1" operator="lessThan">
      <formula>$C$9</formula>
    </cfRule>
  </conditionalFormatting>
  <conditionalFormatting sqref="D9 D11 D13:D14">
    <cfRule type="cellIs" dxfId="3" priority="7" stopIfTrue="1" operator="greaterThan">
      <formula>#REF!</formula>
    </cfRule>
    <cfRule type="cellIs" dxfId="2" priority="8" stopIfTrue="1" operator="lessThan">
      <formula>C9</formula>
    </cfRule>
  </conditionalFormatting>
  <conditionalFormatting sqref="E12">
    <cfRule type="cellIs" dxfId="1" priority="9" stopIfTrue="1" operator="greaterThan">
      <formula>#REF!</formula>
    </cfRule>
    <cfRule type="cellIs" dxfId="0" priority="10" stopIfTrue="1" operator="lessThan">
      <formula>#REF!</formula>
    </cfRule>
  </conditionalFormatting>
  <dataValidations count="1">
    <dataValidation type="list" allowBlank="1" showInputMessage="1" showErrorMessage="1" sqref="A25" xr:uid="{00000000-0002-0000-0500-000000000000}">
      <formula1>municipio</formula1>
    </dataValidation>
  </dataValidation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4</vt:i4>
      </vt:variant>
    </vt:vector>
  </HeadingPairs>
  <TitlesOfParts>
    <vt:vector size="10" baseType="lpstr">
      <vt:lpstr>ORÇ.RESUMO</vt:lpstr>
      <vt:lpstr>PLANILHA</vt:lpstr>
      <vt:lpstr>MEM.CALC</vt:lpstr>
      <vt:lpstr>COMPOSIÇOES</vt:lpstr>
      <vt:lpstr>CRONOGRAMA</vt:lpstr>
      <vt:lpstr>BDI</vt:lpstr>
      <vt:lpstr>COMPOSIÇOES!Area_de_impressao</vt:lpstr>
      <vt:lpstr>CRONOGRAMA!Area_de_impressao</vt:lpstr>
      <vt:lpstr>ORÇ.RESUMO!Area_de_impressao</vt:lpstr>
      <vt:lpstr>PLANILHA!Area_de_impressao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Projetos</dc:creator>
  <cp:lastModifiedBy>Franklyn Oliveira Custódio</cp:lastModifiedBy>
  <cp:lastPrinted>2022-07-06T11:41:10Z</cp:lastPrinted>
  <dcterms:created xsi:type="dcterms:W3CDTF">2022-03-16T16:57:58Z</dcterms:created>
  <dcterms:modified xsi:type="dcterms:W3CDTF">2022-08-23T13:37:30Z</dcterms:modified>
</cp:coreProperties>
</file>